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SO 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Pol'!$A$1:$X$253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/>
  <c r="I19" s="1"/>
  <c r="I59"/>
  <c r="I58"/>
  <c r="I57"/>
  <c r="I56"/>
  <c r="I55"/>
  <c r="I54"/>
  <c r="I53"/>
  <c r="I52"/>
  <c r="I51"/>
  <c r="I50"/>
  <c r="I49"/>
  <c r="G41"/>
  <c r="H41" s="1"/>
  <c r="I41" s="1"/>
  <c r="F41"/>
  <c r="G40"/>
  <c r="F40"/>
  <c r="G39"/>
  <c r="G42" s="1"/>
  <c r="G25" s="1"/>
  <c r="A25" s="1"/>
  <c r="F39"/>
  <c r="G243" i="12"/>
  <c r="BA217"/>
  <c r="G9"/>
  <c r="I9"/>
  <c r="I8" s="1"/>
  <c r="K9"/>
  <c r="M9"/>
  <c r="O9"/>
  <c r="Q9"/>
  <c r="Q8" s="1"/>
  <c r="V9"/>
  <c r="G12"/>
  <c r="G8" s="1"/>
  <c r="I12"/>
  <c r="K12"/>
  <c r="K8" s="1"/>
  <c r="O12"/>
  <c r="O8" s="1"/>
  <c r="Q12"/>
  <c r="V12"/>
  <c r="V8" s="1"/>
  <c r="G17"/>
  <c r="G16" s="1"/>
  <c r="I17"/>
  <c r="I16" s="1"/>
  <c r="K17"/>
  <c r="K16" s="1"/>
  <c r="M17"/>
  <c r="M16" s="1"/>
  <c r="O17"/>
  <c r="O16" s="1"/>
  <c r="Q17"/>
  <c r="Q16" s="1"/>
  <c r="V17"/>
  <c r="V16" s="1"/>
  <c r="G21"/>
  <c r="I21"/>
  <c r="K21"/>
  <c r="M21"/>
  <c r="O21"/>
  <c r="Q21"/>
  <c r="V21"/>
  <c r="G26"/>
  <c r="I26"/>
  <c r="K26"/>
  <c r="M26"/>
  <c r="O26"/>
  <c r="Q26"/>
  <c r="V26"/>
  <c r="G30"/>
  <c r="I30"/>
  <c r="I29" s="1"/>
  <c r="K30"/>
  <c r="M30"/>
  <c r="O30"/>
  <c r="Q30"/>
  <c r="Q29" s="1"/>
  <c r="V30"/>
  <c r="G41"/>
  <c r="M41" s="1"/>
  <c r="I41"/>
  <c r="K41"/>
  <c r="K29" s="1"/>
  <c r="O41"/>
  <c r="O29" s="1"/>
  <c r="Q41"/>
  <c r="V41"/>
  <c r="V29" s="1"/>
  <c r="G44"/>
  <c r="I44"/>
  <c r="K44"/>
  <c r="M44"/>
  <c r="O44"/>
  <c r="Q44"/>
  <c r="V44"/>
  <c r="G47"/>
  <c r="M47" s="1"/>
  <c r="I47"/>
  <c r="K47"/>
  <c r="O47"/>
  <c r="Q47"/>
  <c r="V47"/>
  <c r="G50"/>
  <c r="I50"/>
  <c r="K50"/>
  <c r="M50"/>
  <c r="O50"/>
  <c r="Q50"/>
  <c r="V50"/>
  <c r="G55"/>
  <c r="M55" s="1"/>
  <c r="I55"/>
  <c r="K55"/>
  <c r="O55"/>
  <c r="Q55"/>
  <c r="V55"/>
  <c r="G58"/>
  <c r="I58"/>
  <c r="K58"/>
  <c r="M58"/>
  <c r="O58"/>
  <c r="Q58"/>
  <c r="V58"/>
  <c r="G61"/>
  <c r="M61" s="1"/>
  <c r="I61"/>
  <c r="K61"/>
  <c r="O61"/>
  <c r="Q61"/>
  <c r="V61"/>
  <c r="G64"/>
  <c r="I64"/>
  <c r="K64"/>
  <c r="M64"/>
  <c r="O64"/>
  <c r="Q64"/>
  <c r="V64"/>
  <c r="G67"/>
  <c r="M67" s="1"/>
  <c r="I67"/>
  <c r="K67"/>
  <c r="O67"/>
  <c r="Q67"/>
  <c r="V67"/>
  <c r="G72"/>
  <c r="G71" s="1"/>
  <c r="I72"/>
  <c r="K72"/>
  <c r="K71" s="1"/>
  <c r="O72"/>
  <c r="O71" s="1"/>
  <c r="Q72"/>
  <c r="V72"/>
  <c r="V71" s="1"/>
  <c r="G75"/>
  <c r="I75"/>
  <c r="I71" s="1"/>
  <c r="K75"/>
  <c r="M75"/>
  <c r="O75"/>
  <c r="Q75"/>
  <c r="Q71" s="1"/>
  <c r="V75"/>
  <c r="G79"/>
  <c r="M79" s="1"/>
  <c r="I79"/>
  <c r="K79"/>
  <c r="O79"/>
  <c r="Q79"/>
  <c r="V79"/>
  <c r="G83"/>
  <c r="G82" s="1"/>
  <c r="I83"/>
  <c r="K83"/>
  <c r="K82" s="1"/>
  <c r="O83"/>
  <c r="O82" s="1"/>
  <c r="Q83"/>
  <c r="V83"/>
  <c r="V82" s="1"/>
  <c r="G87"/>
  <c r="I87"/>
  <c r="I82" s="1"/>
  <c r="K87"/>
  <c r="M87"/>
  <c r="O87"/>
  <c r="Q87"/>
  <c r="Q82" s="1"/>
  <c r="V87"/>
  <c r="G91"/>
  <c r="M91" s="1"/>
  <c r="I91"/>
  <c r="K91"/>
  <c r="O91"/>
  <c r="Q91"/>
  <c r="V91"/>
  <c r="G94"/>
  <c r="I94"/>
  <c r="K94"/>
  <c r="M94"/>
  <c r="O94"/>
  <c r="Q94"/>
  <c r="V94"/>
  <c r="G97"/>
  <c r="M97" s="1"/>
  <c r="I97"/>
  <c r="K97"/>
  <c r="O97"/>
  <c r="Q97"/>
  <c r="V97"/>
  <c r="G100"/>
  <c r="I100"/>
  <c r="K100"/>
  <c r="M100"/>
  <c r="O100"/>
  <c r="Q100"/>
  <c r="V100"/>
  <c r="G103"/>
  <c r="M103" s="1"/>
  <c r="I103"/>
  <c r="K103"/>
  <c r="O103"/>
  <c r="Q103"/>
  <c r="V103"/>
  <c r="G107"/>
  <c r="I107"/>
  <c r="K107"/>
  <c r="M107"/>
  <c r="O107"/>
  <c r="Q107"/>
  <c r="V107"/>
  <c r="G110"/>
  <c r="M110" s="1"/>
  <c r="I110"/>
  <c r="K110"/>
  <c r="O110"/>
  <c r="Q110"/>
  <c r="V110"/>
  <c r="G114"/>
  <c r="I114"/>
  <c r="K114"/>
  <c r="M114"/>
  <c r="O114"/>
  <c r="Q114"/>
  <c r="V114"/>
  <c r="G119"/>
  <c r="I119"/>
  <c r="I118" s="1"/>
  <c r="K119"/>
  <c r="M119"/>
  <c r="O119"/>
  <c r="Q119"/>
  <c r="Q118" s="1"/>
  <c r="V119"/>
  <c r="G122"/>
  <c r="M122" s="1"/>
  <c r="I122"/>
  <c r="K122"/>
  <c r="K118" s="1"/>
  <c r="O122"/>
  <c r="O118" s="1"/>
  <c r="Q122"/>
  <c r="V122"/>
  <c r="V118" s="1"/>
  <c r="G125"/>
  <c r="G124" s="1"/>
  <c r="I125"/>
  <c r="K125"/>
  <c r="K124" s="1"/>
  <c r="O125"/>
  <c r="O124" s="1"/>
  <c r="Q125"/>
  <c r="V125"/>
  <c r="V124" s="1"/>
  <c r="G132"/>
  <c r="I132"/>
  <c r="I124" s="1"/>
  <c r="K132"/>
  <c r="M132"/>
  <c r="O132"/>
  <c r="Q132"/>
  <c r="Q124" s="1"/>
  <c r="V132"/>
  <c r="G135"/>
  <c r="M135" s="1"/>
  <c r="I135"/>
  <c r="K135"/>
  <c r="O135"/>
  <c r="Q135"/>
  <c r="V135"/>
  <c r="G138"/>
  <c r="I138"/>
  <c r="K138"/>
  <c r="M138"/>
  <c r="O138"/>
  <c r="Q138"/>
  <c r="V138"/>
  <c r="G147"/>
  <c r="M147" s="1"/>
  <c r="I147"/>
  <c r="K147"/>
  <c r="O147"/>
  <c r="Q147"/>
  <c r="V147"/>
  <c r="G149"/>
  <c r="I149"/>
  <c r="K149"/>
  <c r="M149"/>
  <c r="O149"/>
  <c r="Q149"/>
  <c r="V149"/>
  <c r="G152"/>
  <c r="M152" s="1"/>
  <c r="I152"/>
  <c r="K152"/>
  <c r="O152"/>
  <c r="Q152"/>
  <c r="V152"/>
  <c r="G160"/>
  <c r="G159" s="1"/>
  <c r="I160"/>
  <c r="K160"/>
  <c r="K159" s="1"/>
  <c r="O160"/>
  <c r="O159" s="1"/>
  <c r="Q160"/>
  <c r="V160"/>
  <c r="V159" s="1"/>
  <c r="G164"/>
  <c r="I164"/>
  <c r="I159" s="1"/>
  <c r="K164"/>
  <c r="M164"/>
  <c r="O164"/>
  <c r="Q164"/>
  <c r="Q159" s="1"/>
  <c r="V164"/>
  <c r="G170"/>
  <c r="M170" s="1"/>
  <c r="I170"/>
  <c r="K170"/>
  <c r="O170"/>
  <c r="Q170"/>
  <c r="V170"/>
  <c r="G174"/>
  <c r="I174"/>
  <c r="K174"/>
  <c r="M174"/>
  <c r="O174"/>
  <c r="Q174"/>
  <c r="V174"/>
  <c r="G178"/>
  <c r="M178" s="1"/>
  <c r="I178"/>
  <c r="K178"/>
  <c r="O178"/>
  <c r="Q178"/>
  <c r="V178"/>
  <c r="G184"/>
  <c r="G183" s="1"/>
  <c r="I184"/>
  <c r="K184"/>
  <c r="K183" s="1"/>
  <c r="O184"/>
  <c r="O183" s="1"/>
  <c r="Q184"/>
  <c r="V184"/>
  <c r="V183" s="1"/>
  <c r="G195"/>
  <c r="I195"/>
  <c r="I183" s="1"/>
  <c r="K195"/>
  <c r="M195"/>
  <c r="O195"/>
  <c r="Q195"/>
  <c r="Q183" s="1"/>
  <c r="V195"/>
  <c r="G207"/>
  <c r="I207"/>
  <c r="I206" s="1"/>
  <c r="K207"/>
  <c r="M207"/>
  <c r="O207"/>
  <c r="Q207"/>
  <c r="Q206" s="1"/>
  <c r="V207"/>
  <c r="G209"/>
  <c r="M209" s="1"/>
  <c r="I209"/>
  <c r="K209"/>
  <c r="K206" s="1"/>
  <c r="O209"/>
  <c r="O206" s="1"/>
  <c r="Q209"/>
  <c r="V209"/>
  <c r="V206" s="1"/>
  <c r="G211"/>
  <c r="I211"/>
  <c r="K211"/>
  <c r="M211"/>
  <c r="O211"/>
  <c r="Q211"/>
  <c r="V211"/>
  <c r="G214"/>
  <c r="I214"/>
  <c r="I213" s="1"/>
  <c r="K214"/>
  <c r="M214"/>
  <c r="M213" s="1"/>
  <c r="O214"/>
  <c r="Q214"/>
  <c r="Q213" s="1"/>
  <c r="V214"/>
  <c r="G221"/>
  <c r="M221" s="1"/>
  <c r="I221"/>
  <c r="K221"/>
  <c r="K213" s="1"/>
  <c r="O221"/>
  <c r="O213" s="1"/>
  <c r="Q221"/>
  <c r="V221"/>
  <c r="V213" s="1"/>
  <c r="G226"/>
  <c r="I226"/>
  <c r="K226"/>
  <c r="M226"/>
  <c r="O226"/>
  <c r="Q226"/>
  <c r="V226"/>
  <c r="G230"/>
  <c r="M230" s="1"/>
  <c r="I230"/>
  <c r="K230"/>
  <c r="O230"/>
  <c r="Q230"/>
  <c r="V230"/>
  <c r="G234"/>
  <c r="I234"/>
  <c r="K234"/>
  <c r="M234"/>
  <c r="O234"/>
  <c r="Q234"/>
  <c r="V234"/>
  <c r="G238"/>
  <c r="I238"/>
  <c r="I237" s="1"/>
  <c r="K238"/>
  <c r="M238"/>
  <c r="O238"/>
  <c r="Q238"/>
  <c r="Q237" s="1"/>
  <c r="V238"/>
  <c r="G240"/>
  <c r="M240" s="1"/>
  <c r="I240"/>
  <c r="K240"/>
  <c r="K237" s="1"/>
  <c r="O240"/>
  <c r="O237" s="1"/>
  <c r="Q240"/>
  <c r="V240"/>
  <c r="V237" s="1"/>
  <c r="AE243"/>
  <c r="AF243"/>
  <c r="I20" i="1"/>
  <c r="I18"/>
  <c r="I17"/>
  <c r="I16"/>
  <c r="F42"/>
  <c r="G23" s="1"/>
  <c r="A23" s="1"/>
  <c r="A24" s="1"/>
  <c r="H40"/>
  <c r="I40" s="1"/>
  <c r="H39"/>
  <c r="H42" s="1"/>
  <c r="I61" l="1"/>
  <c r="A26"/>
  <c r="G26"/>
  <c r="G28"/>
  <c r="G24"/>
  <c r="A27" s="1"/>
  <c r="M29" i="12"/>
  <c r="M206"/>
  <c r="M237"/>
  <c r="M118"/>
  <c r="G237"/>
  <c r="G213"/>
  <c r="G206"/>
  <c r="G118"/>
  <c r="G29"/>
  <c r="M12"/>
  <c r="M8" s="1"/>
  <c r="M184"/>
  <c r="M183" s="1"/>
  <c r="M160"/>
  <c r="M159" s="1"/>
  <c r="M125"/>
  <c r="M124" s="1"/>
  <c r="M83"/>
  <c r="M82" s="1"/>
  <c r="M72"/>
  <c r="M71" s="1"/>
  <c r="I39" i="1"/>
  <c r="I42" s="1"/>
  <c r="J41" s="1"/>
  <c r="I21"/>
  <c r="J28"/>
  <c r="J26"/>
  <c r="G38"/>
  <c r="F38"/>
  <c r="J23"/>
  <c r="J24"/>
  <c r="J25"/>
  <c r="J27"/>
  <c r="E24"/>
  <c r="E26"/>
  <c r="J60" l="1"/>
  <c r="J54"/>
  <c r="J50"/>
  <c r="J56"/>
  <c r="J52"/>
  <c r="J57"/>
  <c r="J53"/>
  <c r="J49"/>
  <c r="J59"/>
  <c r="J55"/>
  <c r="J51"/>
  <c r="J61" s="1"/>
  <c r="J58"/>
  <c r="G29"/>
  <c r="G27" s="1"/>
  <c r="A29"/>
  <c r="J39"/>
  <c r="J42" s="1"/>
  <c r="J40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<sst xmlns="http://schemas.openxmlformats.org/spreadsheetml/2006/main" count="938" uniqueCount="371">
  <si>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</si>
  <si>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</si>
  <si>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</si>
  <si>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</si>
  <si>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</si>
  <si>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</si>
  <si>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</si>
  <si>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</si>
  <si>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</si>
  <si>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</si>
  <si>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</si>
  <si>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</si>
  <si>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</si>
  <si>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</si>
  <si>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</si>
  <si>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</si>
  <si>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</si>
  <si>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</si>
  <si>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</si>
  <si>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</si>
  <si>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</si>
  <si>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</si>
  <si>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</si>
  <si>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</si>
  <si>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</si>
  <si>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</si>
  <si>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</si>
  <si>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</si>
  <si>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</si>
  <si>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</si>
  <si>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</si>
  <si>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</si>
  <si>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</si>
  <si>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</si>
  <si>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</si>
  <si>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</si>
  <si>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</si>
  <si>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</si>
  <si>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</si>
  <si>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</si>
  <si>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</si>
  <si>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</si>
  <si>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</si>
  <si>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</si>
  <si>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lávky přes potok na p.p.č.1694/1,k.ú. Ludvíkovice</t>
  </si>
  <si>
    <t>SO 01</t>
  </si>
  <si>
    <t>Objekt:</t>
  </si>
  <si>
    <t>Rozpočet:</t>
  </si>
  <si>
    <t>Ing. Jiří Marek</t>
  </si>
  <si>
    <t>002</t>
  </si>
  <si>
    <t>Obec Ludvíkovice</t>
  </si>
  <si>
    <t>71</t>
  </si>
  <si>
    <t>Ludvíkovice</t>
  </si>
  <si>
    <t>40713</t>
  </si>
  <si>
    <t>00831964</t>
  </si>
  <si>
    <t>CZ00831964</t>
  </si>
  <si>
    <t xml:space="preserve">zhotovitel dle výběru investor </t>
  </si>
  <si>
    <t>Stavba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</si>
  <si>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</si>
  <si>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</si>
  <si>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</si>
  <si>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</si>
  <si>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</si>
  <si>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</si>
  <si>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</si>
  <si>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4</t>
  </si>
  <si>
    <t>Vodorovné konstrukce</t>
  </si>
  <si>
    <t>62</t>
  </si>
  <si>
    <t>Úpravy povrchů vnější</t>
  </si>
  <si>
    <t>96</t>
  </si>
  <si>
    <t>Bourání konstrukcí</t>
  </si>
  <si>
    <t>99</t>
  </si>
  <si>
    <t>Staveništní přesun hmot</t>
  </si>
  <si>
    <t>762</t>
  </si>
  <si>
    <t>Konstrukce tesařské</t>
  </si>
  <si>
    <t>767</t>
  </si>
  <si>
    <t>Konstrukce zámečnické</t>
  </si>
  <si>
    <t>783</t>
  </si>
  <si>
    <t>Nátěry</t>
  </si>
  <si>
    <t>799</t>
  </si>
  <si>
    <t>Ostatní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</si>
  <si>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</si>
  <si>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</si>
  <si>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</si>
  <si>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</si>
  <si>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</si>
  <si>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</si>
  <si>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</si>
  <si>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</si>
  <si>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</si>
  <si>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</si>
  <si>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</si>
  <si>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</si>
  <si>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</si>
  <si>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</si>
  <si>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</si>
  <si>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</si>
  <si>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</si>
  <si>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</si>
  <si>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</si>
  <si>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</si>
  <si>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</si>
  <si>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</si>
  <si>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</si>
  <si>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</si>
  <si>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</si>
  <si>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</si>
  <si>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</si>
  <si>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</si>
  <si>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</si>
  <si>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</si>
  <si>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</si>
  <si>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</si>
  <si>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111201101R00</t>
  </si>
  <si>
    <t>Odstranění křovin i s kořeny na ploše do 1000 m2</t>
  </si>
  <si>
    <t>m2</t>
  </si>
  <si>
    <t>RTS 20/ I</t>
  </si>
  <si>
    <t>Práce</t>
  </si>
  <si>
    <t>POL1_</t>
  </si>
  <si>
    <t xml:space="preserve">odstranění keřů, náletů, mechů, stromků ap. na obou březích v délce cca 1 m do stran : </t>
  </si>
  <si>
    <t>VV</t>
  </si>
  <si>
    <t>2*3,5*1</t>
  </si>
  <si>
    <t>111201401R00</t>
  </si>
  <si>
    <t>Spálení křovin a stromů o průměru do 100 mm</t>
  </si>
  <si>
    <t>Včetně nákladů na přihrnování křovin, očištění spáleniště, uložení popela a zbytků na hromadu.</t>
  </si>
  <si>
    <t>POP</t>
  </si>
  <si>
    <t xml:space="preserve">likvidace odstraněného náletu, pálením na místě : </t>
  </si>
  <si>
    <t>327213112R00</t>
  </si>
  <si>
    <t>Zdi nadzáklad.opěrné z lom.kam., výplňové na MC 10</t>
  </si>
  <si>
    <t>m3</t>
  </si>
  <si>
    <t>Indiv</t>
  </si>
  <si>
    <t xml:space="preserve">na severní straně , po pravéstraně lávky bude vyzděna odstraněná část zdiva : </t>
  </si>
  <si>
    <t xml:space="preserve">lomový kámen dodá investor,výměra cca : </t>
  </si>
  <si>
    <t>327212345R00</t>
  </si>
  <si>
    <t>Oprava nadz.zdiva z lom.kam. zdí, do 3 m3 obkladní</t>
  </si>
  <si>
    <t xml:space="preserve">částečné přeložení zdiva  v upravovaném rozsahu zdí : </t>
  </si>
  <si>
    <t xml:space="preserve">vyjmutí, očištění, zpět vložení : </t>
  </si>
  <si>
    <t xml:space="preserve">předpoklad cca 0,5m3 : </t>
  </si>
  <si>
    <t>0,5</t>
  </si>
  <si>
    <t>392901111R00</t>
  </si>
  <si>
    <t xml:space="preserve">Omytí líce obezdívky tlakovou vodou </t>
  </si>
  <si>
    <t xml:space="preserve">odstranění znečištění líce zdí tlakovou vodou : </t>
  </si>
  <si>
    <t>413941123R00</t>
  </si>
  <si>
    <t>Osazení válcovaných nosníků ve stropech č. 14 - 22</t>
  </si>
  <si>
    <t>t</t>
  </si>
  <si>
    <t xml:space="preserve">osazení základních nosných prvků I 220, délky 5,9m(nutno doměřit na stavbě),2 ks : </t>
  </si>
  <si>
    <t>2*5,9*0,0311</t>
  </si>
  <si>
    <t xml:space="preserve">osazení příčných ocelových  profilů  HEB 100,délky cca 1,37m (nutno doměřit na stavbě),5 ks : </t>
  </si>
  <si>
    <t>5*1,37*0,0204</t>
  </si>
  <si>
    <t xml:space="preserve">osazení I140-spojení zábradlí s I220 provařením,délky 9 cm, 8 ks : </t>
  </si>
  <si>
    <t>8*0,09*0,0144</t>
  </si>
  <si>
    <t xml:space="preserve">osazení L 60 x 60 x 6 mm,provaření HEB s I220, délky 7 cm, 10 ks : </t>
  </si>
  <si>
    <t>10*0,07*0,00549</t>
  </si>
  <si>
    <t xml:space="preserve">osazení oc. plechu 340 x 70 x8mm.k dub. sloupkům,8 ks : </t>
  </si>
  <si>
    <t>0,064*2</t>
  </si>
  <si>
    <t>417321313R00</t>
  </si>
  <si>
    <t>Ztužující pásy a věnce z betonu železového C 16/20 XC2-Cl 0,2</t>
  </si>
  <si>
    <t xml:space="preserve">věnec na koruně zdi- pod lávkou- na obou březích : </t>
  </si>
  <si>
    <t>2*1,5*0,3*0,2</t>
  </si>
  <si>
    <t>417351111R00</t>
  </si>
  <si>
    <t>Bednění ztužujících věnců, obě strany - zřízení</t>
  </si>
  <si>
    <t>m</t>
  </si>
  <si>
    <t xml:space="preserve">výška bednění cca 40 cm : </t>
  </si>
  <si>
    <t>2*2*1,5*0,4</t>
  </si>
  <si>
    <t>417351113R00</t>
  </si>
  <si>
    <t>Bednění ztužujících věnců, obě strany - odstranění</t>
  </si>
  <si>
    <t>417361821R00</t>
  </si>
  <si>
    <t>Výztuž ztužujících pásů a věnců z oceli 10505(R)</t>
  </si>
  <si>
    <t xml:space="preserve">4 profily V10 =4 x 0,62= 2,48 kg : </t>
  </si>
  <si>
    <t xml:space="preserve">4 profily V6 =4 x 0,22= 0,88 kg : </t>
  </si>
  <si>
    <t xml:space="preserve">celkem na 1bm = 2,48+0,88=3,36 x 1,1 =3,69 kg/m : </t>
  </si>
  <si>
    <t>2*1,5*0,00369</t>
  </si>
  <si>
    <t>133301600000R</t>
  </si>
  <si>
    <t>Úhelník rovnoramenný L jakost S235  60x60x6 mm 11375</t>
  </si>
  <si>
    <t>kg</t>
  </si>
  <si>
    <t>SPCM</t>
  </si>
  <si>
    <t>Specifikace</t>
  </si>
  <si>
    <t>POL3_</t>
  </si>
  <si>
    <t xml:space="preserve">dodávka  L 60 x 60 x 6 mm,provaření HEB s I220, délky 7 cm, 10 ks : </t>
  </si>
  <si>
    <t>10*0,07*5,49*1,1</t>
  </si>
  <si>
    <t>13380530R</t>
  </si>
  <si>
    <t>Tyč průřezu I 160, střední, jakost oceli S235 11375</t>
  </si>
  <si>
    <t xml:space="preserve">dodávka  I140-spojení zábradlí s I220 provařením,délky 9 cm, 8 ks : </t>
  </si>
  <si>
    <t>8*0,09*0,0144*1,1</t>
  </si>
  <si>
    <t>13388425R</t>
  </si>
  <si>
    <t>Tyč průřezu HEB100, střední, jakost oceli S235 11375</t>
  </si>
  <si>
    <t xml:space="preserve">dodávka příčných ocelových  profilů  HEB 100,délky cca 1,37m (nutno doměřit na stavbě),5 ks : </t>
  </si>
  <si>
    <t>5*1,37*0,0204*1,1</t>
  </si>
  <si>
    <t>13480820R</t>
  </si>
  <si>
    <t>Tyč průřezu I 220, hrubé, jakost oceli S235 11375</t>
  </si>
  <si>
    <t xml:space="preserve">dodávka základních nosných prvků I 220, délky 5,9m(nutno doměřit na stavbě),2 ks : </t>
  </si>
  <si>
    <t>2*5,9*0,0311*1,1</t>
  </si>
  <si>
    <t>13611224R</t>
  </si>
  <si>
    <t>Plech hladký jakost S235  8x1000x2000 mm</t>
  </si>
  <si>
    <t xml:space="preserve">dodávka oc. plechu 340 x 70 x8mm.k dub. sloupkům,8 ks : </t>
  </si>
  <si>
    <t xml:space="preserve">bude dodán 1 ks plátu a prvky nastříhány a provrtány : </t>
  </si>
  <si>
    <t>2*0,064</t>
  </si>
  <si>
    <t>620401161R00</t>
  </si>
  <si>
    <t>Nátěr hydrofobizační Hasit PP 405 Hydrophob 1x</t>
  </si>
  <si>
    <t xml:space="preserve">nátr nábřežní zdi po obou stranách , vždy cca 1m od lávky : </t>
  </si>
  <si>
    <t>627452101R00</t>
  </si>
  <si>
    <t>Spárování maltou , rovné s lícem, zdí z kamene</t>
  </si>
  <si>
    <t xml:space="preserve">materiál spárovací hmoty ,včetně provedení- viz TZ str.7 : </t>
  </si>
  <si>
    <t xml:space="preserve">spárování nově vyzděné kamenné zdi, plocha cca 1m2 : </t>
  </si>
  <si>
    <t>627451641R00</t>
  </si>
  <si>
    <t>Oprava spárování  zdiva stěn, pl. do 40 %</t>
  </si>
  <si>
    <t xml:space="preserve">předpoklad opravy spárování, cca 40 % plochy : </t>
  </si>
  <si>
    <t>961041211R00</t>
  </si>
  <si>
    <t>Bourání mostních základů z betonu prostého</t>
  </si>
  <si>
    <t xml:space="preserve">odstranění betonových bloků v uložení pod lávkou- na obou  březích : </t>
  </si>
  <si>
    <t xml:space="preserve">cca 1 ks bloku =1m3 : </t>
  </si>
  <si>
    <t>2*1</t>
  </si>
  <si>
    <t>962022491R00</t>
  </si>
  <si>
    <t>Bourání zdiva nadzákladového kamenného na MC</t>
  </si>
  <si>
    <t xml:space="preserve">rozebrání části nábřežní, kamenné zdi až na základy, v délce cca 1m, : </t>
  </si>
  <si>
    <t xml:space="preserve"> výměra bude upřesněna pře demontáži, pro rozpočet počítáno cca 1m3 : </t>
  </si>
  <si>
    <t>963051111R00</t>
  </si>
  <si>
    <t>Bourání mostních nos. konstrukcí železobetonových</t>
  </si>
  <si>
    <t xml:space="preserve">želbet. nosná deska lávky , tl. 25 cm, šíře 1m : </t>
  </si>
  <si>
    <t>5,9*1*0,25</t>
  </si>
  <si>
    <t>976061111R00</t>
  </si>
  <si>
    <t>Vybourání dřevěných zábradlí a madel</t>
  </si>
  <si>
    <t xml:space="preserve">demontáž stávajícího zábradlí : </t>
  </si>
  <si>
    <t>5,9</t>
  </si>
  <si>
    <t>978023251R00</t>
  </si>
  <si>
    <t xml:space="preserve">Vysekání a úprava spár zdiva kamenného </t>
  </si>
  <si>
    <t>762522812R00</t>
  </si>
  <si>
    <t>Demontáž podlah s polštáři z prken tl. do 50 mm</t>
  </si>
  <si>
    <t xml:space="preserve">odstranění nášlapné vrstvy -předpoklad podkladních polštářů : </t>
  </si>
  <si>
    <t>5,9*1</t>
  </si>
  <si>
    <t>766411821R00</t>
  </si>
  <si>
    <t>Demontáž obložení stěn palubkami</t>
  </si>
  <si>
    <t xml:space="preserve">demontáž obložení boků mostku-po obou stranách : </t>
  </si>
  <si>
    <t xml:space="preserve">cca výšky dle fotodokumentace 35 cm : </t>
  </si>
  <si>
    <t>2*5,9*0,35</t>
  </si>
  <si>
    <t>9601</t>
  </si>
  <si>
    <t>Demontáž a likvidace ocelové chráničky</t>
  </si>
  <si>
    <t>kus</t>
  </si>
  <si>
    <t>Vlastní</t>
  </si>
  <si>
    <t xml:space="preserve">odstranění nefunkční ocel. chráničky, včetně likvidace na skládce(popř. sběrné suroviny) : </t>
  </si>
  <si>
    <t>9602</t>
  </si>
  <si>
    <t>Vymezení a ohraničení ohroženého prostoru</t>
  </si>
  <si>
    <t>hod</t>
  </si>
  <si>
    <t xml:space="preserve">dle techn. postupu vymezit a zabezpečit prostor bouracích prací : </t>
  </si>
  <si>
    <t xml:space="preserve">oplocení, výstražné tabulky : </t>
  </si>
  <si>
    <t>10</t>
  </si>
  <si>
    <t>9603</t>
  </si>
  <si>
    <t>Provedení průzkumu, včetně zápisu</t>
  </si>
  <si>
    <t xml:space="preserve">provedení průzkumu lávky, provedení zápisu o průzkumu : </t>
  </si>
  <si>
    <t xml:space="preserve">vyhotovení techn. postupu bouracích prací : </t>
  </si>
  <si>
    <t>900      R02</t>
  </si>
  <si>
    <t>HZS stavební dělník v tarifní třídě 5</t>
  </si>
  <si>
    <t>h</t>
  </si>
  <si>
    <t>POL1_1</t>
  </si>
  <si>
    <t xml:space="preserve">přípomoce, pasování, vyměřování, cca : </t>
  </si>
  <si>
    <t>15</t>
  </si>
  <si>
    <t>998011002R00</t>
  </si>
  <si>
    <t>Přesun hmot pro budovy zděné výšky do 12 m</t>
  </si>
  <si>
    <t>6,035</t>
  </si>
  <si>
    <t>762712120R00</t>
  </si>
  <si>
    <t>Montáž vázaných konstrukcí hraněných do 224 cm2</t>
  </si>
  <si>
    <t xml:space="preserve">osazení 3 ks dubových hranolů 140 x 140 mm na HEB, délky, cca 5,9m : </t>
  </si>
  <si>
    <t>3*5,9</t>
  </si>
  <si>
    <t xml:space="preserve">osazení 8 ks dubových sloupků profil 100mm,celk. delky cca 1,4m : </t>
  </si>
  <si>
    <t>8*1,4</t>
  </si>
  <si>
    <t xml:space="preserve">osazení podélných profilů zábradlí  profil 100 mm,delky 5,9m, madlo + středový díl : </t>
  </si>
  <si>
    <t>2*2*5,9</t>
  </si>
  <si>
    <t>762795000R00</t>
  </si>
  <si>
    <t>Spojovací prostředky pro vázané konstrukce</t>
  </si>
  <si>
    <t xml:space="preserve">vruty, hřebíky ap. : </t>
  </si>
  <si>
    <t>0,682+0,5841</t>
  </si>
  <si>
    <t>762811210R00</t>
  </si>
  <si>
    <t>Montáž záklopu, vrchní , hrubá fošna</t>
  </si>
  <si>
    <t xml:space="preserve">motáž záklopu na dubové hranoly, s vynecháním mezery mezi jedn. fošnami : </t>
  </si>
  <si>
    <t>1,5*5,9</t>
  </si>
  <si>
    <t>762911111R00</t>
  </si>
  <si>
    <t>Impregnace řeziva máčením Bochemit QB</t>
  </si>
  <si>
    <t xml:space="preserve">dodávka záklopu na dubové hranoly, s vynecháním mezery mezi jedn. fošnami : </t>
  </si>
  <si>
    <t>1,5*5,9*2</t>
  </si>
  <si>
    <t>3*5,9*2*(0,14+0,14)</t>
  </si>
  <si>
    <t>8*1,4*2*3,14*0,05</t>
  </si>
  <si>
    <t>2*2*5,9*2*3,14*0,05</t>
  </si>
  <si>
    <t>998762102R00</t>
  </si>
  <si>
    <t>Přesun hmot pro tesařské konstrukce, výšky do 12 m</t>
  </si>
  <si>
    <t>1,009</t>
  </si>
  <si>
    <t>605560001R</t>
  </si>
  <si>
    <t>Fošna dubová, tl. 50 mm vlhkost 8-10 %</t>
  </si>
  <si>
    <t>1,5*5,9*0,06*1,1</t>
  </si>
  <si>
    <t>605560003R</t>
  </si>
  <si>
    <t>Řezivo sušené dub  vlhkost 8-10 %</t>
  </si>
  <si>
    <t>3*5,9*0,14*0,14*1,1</t>
  </si>
  <si>
    <t>8*1,4*3,14*0,05*0,05*1,1</t>
  </si>
  <si>
    <t>2*2*5,9*3,14*0,05*0,05*1,1</t>
  </si>
  <si>
    <t>762313112R00</t>
  </si>
  <si>
    <t>Montáž svorníků, šroubů délky do 300 mm</t>
  </si>
  <si>
    <t xml:space="preserve">přichycení dubových sloupků k plechu : </t>
  </si>
  <si>
    <t xml:space="preserve">8 ks sloupků - vždy dvěmi svorníky : </t>
  </si>
  <si>
    <t>8*2</t>
  </si>
  <si>
    <t>767991911R00</t>
  </si>
  <si>
    <t>Úprava samostatným svařováním</t>
  </si>
  <si>
    <t xml:space="preserve">přivaření I140k I220 a k plechu ve sloupku : </t>
  </si>
  <si>
    <t>8*2*2*0,14</t>
  </si>
  <si>
    <t>8*2*2*0,07</t>
  </si>
  <si>
    <t xml:space="preserve">přivaření L profilu k HEB 100 a I220 : </t>
  </si>
  <si>
    <t>5*2*2*0,36</t>
  </si>
  <si>
    <t>31110714R</t>
  </si>
  <si>
    <t>Matice přesná šestihranná 02 1401 M 12</t>
  </si>
  <si>
    <t xml:space="preserve">8 ks sloupků - vždy dvěmi svorníky, uvažováno i s kontramaticí : </t>
  </si>
  <si>
    <t>8*2*2*2</t>
  </si>
  <si>
    <t>311202190000R</t>
  </si>
  <si>
    <t>Podložka přesná 021702.1 otvor 13 mm</t>
  </si>
  <si>
    <t>8*2*2</t>
  </si>
  <si>
    <t>31179107R</t>
  </si>
  <si>
    <t>Tyč závitová M12, DIN 975 svorník</t>
  </si>
  <si>
    <t xml:space="preserve">svormník délky 16cm-prostor pro podložky a matky : </t>
  </si>
  <si>
    <t>8*2*0,16</t>
  </si>
  <si>
    <t>783124220R00</t>
  </si>
  <si>
    <t>Nátěr syntetický OK "B" 1x + 2x email</t>
  </si>
  <si>
    <t xml:space="preserve">I220 : </t>
  </si>
  <si>
    <t>2*5,9*0,816</t>
  </si>
  <si>
    <t xml:space="preserve">I140 : </t>
  </si>
  <si>
    <t>8*0,09*0,532</t>
  </si>
  <si>
    <t xml:space="preserve">HEB100 : </t>
  </si>
  <si>
    <t>5*1,37*0,588</t>
  </si>
  <si>
    <t xml:space="preserve">L60/60/6 : </t>
  </si>
  <si>
    <t>20*2*0,12*0,07</t>
  </si>
  <si>
    <t xml:space="preserve">plech370 x 70 x 8 : </t>
  </si>
  <si>
    <t>8*2*0,37*0,07</t>
  </si>
  <si>
    <t>783626300R00</t>
  </si>
  <si>
    <t>Nátěr lazurovací truhlářských výrobků 3x lakování</t>
  </si>
  <si>
    <t>včetně montáže, dodávkya demontáže lešení.</t>
  </si>
  <si>
    <t xml:space="preserve">dřevěnné prvky lávky po ošetření proti škůdcům natřeny lazurou : </t>
  </si>
  <si>
    <t>79901</t>
  </si>
  <si>
    <t>Napojení stezky na mostek dosypáním , včetně úpravy dotčených ploch s osetím</t>
  </si>
  <si>
    <t>soubor</t>
  </si>
  <si>
    <t>79902</t>
  </si>
  <si>
    <t>Vytyčení stavby a geometrické zaměření,včetně geometrického plánu pro vklad do KN</t>
  </si>
  <si>
    <t>kpl</t>
  </si>
  <si>
    <t>79903</t>
  </si>
  <si>
    <t>Dokumentace dodavatele-dílenská + skut provedení</t>
  </si>
  <si>
    <t>979086112R00</t>
  </si>
  <si>
    <t>Nakládání nebo překládání suti a vybouraných hmot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</si>
  <si>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</si>
  <si>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</si>
  <si>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</si>
  <si>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</si>
  <si>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 xml:space="preserve">výměra-viz bourání : </t>
  </si>
  <si>
    <t>10,855</t>
  </si>
  <si>
    <t>979081111R00</t>
  </si>
  <si>
    <t>Odvoz suti a vybour. hmot na skládku do 1 km</t>
  </si>
  <si>
    <t>Včetně naložení na dopravní prostředek a složení na skládku, bez poplatku za skládku.</t>
  </si>
  <si>
    <t xml:space="preserve">předpoklad odvozu na skládku Orlík : </t>
  </si>
  <si>
    <t>979081121R00</t>
  </si>
  <si>
    <t>Příplatek k odvozu za každý další 1 km</t>
  </si>
  <si>
    <t xml:space="preserve">předpoklad odvozu na skládku Orlík=15km, tzn 15-1= 14 x množství : </t>
  </si>
  <si>
    <t>10,855*14</t>
  </si>
  <si>
    <t>979082111R00</t>
  </si>
  <si>
    <t>Vnitrostaveništní doprava suti do 10 m</t>
  </si>
  <si>
    <t xml:space="preserve">předpoklad přesunu k naložení  cca do 10 m : </t>
  </si>
  <si>
    <t>979990107R00</t>
  </si>
  <si>
    <t>Poplatek za skládku suti - směs betonu,cihel,dřeva</t>
  </si>
  <si>
    <t>005121 R</t>
  </si>
  <si>
    <t>Zařízení staveniště</t>
  </si>
  <si>
    <t>VRN</t>
  </si>
  <si>
    <t>POL99_2</t>
  </si>
  <si>
    <t>VRN2</t>
  </si>
  <si>
    <t>Přesun stavebních kapacit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</si>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</sst>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tabSelected="1" workbookViewId="0">
      <selection activeCell="A2" sqref="A2:G2"/>
    </sheetView>
  </sheetViews>
  <sheetFormatPr defaultRowHeight="12.75"/>
  <sheetData>
    <row r="1" spans="1:7">
      <c r="A1" s="21" t="s">
        <v>40</v>
      </c>
    </row>
    <row r="2" spans="1:7" ht="57.75" customHeight="1">
      <c r="A2" s="76" t="s">
        <v>41</v>
      </c>
      <c r="B2" s="76"/>
      <c r="C2" s="76"/>
      <c r="D2" s="76"/>
      <c r="E2" s="76"/>
      <c r="F2" s="76"/>
      <c r="G2" s="76"/>
    </row>
  </sheetData>
  <sheetProtection password="8059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4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>
      <c r="A2" s="2"/>
      <c r="B2" s="111" t="s">
        <v>24</v>
      </c>
      <c r="C2" s="112"/>
      <c r="D2" s="113" t="s">
        <v>49</v>
      </c>
      <c r="E2" s="114" t="s">
        <v>44</v>
      </c>
      <c r="F2" s="115"/>
      <c r="G2" s="115"/>
      <c r="H2" s="115"/>
      <c r="I2" s="115"/>
      <c r="J2" s="116"/>
      <c r="O2" s="1"/>
    </row>
    <row r="3" spans="1:15" ht="27" customHeight="1">
      <c r="A3" s="2"/>
      <c r="B3" s="117" t="s">
        <v>46</v>
      </c>
      <c r="C3" s="112"/>
      <c r="D3" s="118" t="s">
        <v>45</v>
      </c>
      <c r="E3" s="119" t="s">
        <v>44</v>
      </c>
      <c r="F3" s="120"/>
      <c r="G3" s="120"/>
      <c r="H3" s="120"/>
      <c r="I3" s="120"/>
      <c r="J3" s="121"/>
    </row>
    <row r="4" spans="1:15" ht="23.25" customHeight="1">
      <c r="A4" s="108">
        <v>1079</v>
      </c>
      <c r="B4" s="122" t="s">
        <v>47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>
      <c r="A5" s="2"/>
      <c r="B5" s="31" t="s">
        <v>23</v>
      </c>
      <c r="D5" s="128" t="s">
        <v>50</v>
      </c>
      <c r="E5" s="91"/>
      <c r="F5" s="91"/>
      <c r="G5" s="91"/>
      <c r="H5" s="18" t="s">
        <v>42</v>
      </c>
      <c r="I5" s="130" t="s">
        <v>54</v>
      </c>
      <c r="J5" s="8"/>
    </row>
    <row r="6" spans="1:15" ht="15.75" customHeight="1">
      <c r="A6" s="2"/>
      <c r="B6" s="28"/>
      <c r="C6" s="55"/>
      <c r="D6" s="110" t="s">
        <v>51</v>
      </c>
      <c r="E6" s="92"/>
      <c r="F6" s="92"/>
      <c r="G6" s="92"/>
      <c r="H6" s="18" t="s">
        <v>36</v>
      </c>
      <c r="I6" s="130" t="s">
        <v>55</v>
      </c>
      <c r="J6" s="8"/>
    </row>
    <row r="7" spans="1:15" ht="15.75" customHeight="1">
      <c r="A7" s="2"/>
      <c r="B7" s="29"/>
      <c r="C7" s="56"/>
      <c r="D7" s="109" t="s">
        <v>53</v>
      </c>
      <c r="E7" s="129" t="s">
        <v>52</v>
      </c>
      <c r="F7" s="93"/>
      <c r="G7" s="93"/>
      <c r="H7" s="24"/>
      <c r="I7" s="23"/>
      <c r="J7" s="34"/>
    </row>
    <row r="8" spans="1:15" ht="24" hidden="1" customHeight="1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>
      <c r="A9" s="2"/>
      <c r="B9" s="2"/>
      <c r="D9" s="51"/>
      <c r="H9" s="18" t="s">
        <v>36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20</v>
      </c>
      <c r="D11" s="131" t="s">
        <v>56</v>
      </c>
      <c r="E11" s="131"/>
      <c r="F11" s="131"/>
      <c r="G11" s="131"/>
      <c r="H11" s="18" t="s">
        <v>42</v>
      </c>
      <c r="I11" s="136"/>
      <c r="J11" s="8"/>
    </row>
    <row r="12" spans="1:15" ht="15.75" customHeight="1">
      <c r="A12" s="2"/>
      <c r="B12" s="28"/>
      <c r="C12" s="55"/>
      <c r="D12" s="132"/>
      <c r="E12" s="132"/>
      <c r="F12" s="132"/>
      <c r="G12" s="132"/>
      <c r="H12" s="18" t="s">
        <v>36</v>
      </c>
      <c r="I12" s="136"/>
      <c r="J12" s="8"/>
    </row>
    <row r="13" spans="1:15" ht="15.75" customHeight="1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>
      <c r="A14" s="2"/>
      <c r="B14" s="43" t="s">
        <v>22</v>
      </c>
      <c r="C14" s="58"/>
      <c r="D14" s="59" t="s">
        <v>48</v>
      </c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34</v>
      </c>
      <c r="C15" s="61"/>
      <c r="D15" s="54"/>
      <c r="E15" s="86"/>
      <c r="F15" s="86"/>
      <c r="G15" s="87"/>
      <c r="H15" s="87"/>
      <c r="I15" s="87" t="s">
        <v>31</v>
      </c>
      <c r="J15" s="88"/>
    </row>
    <row r="16" spans="1:15" ht="23.25" customHeight="1">
      <c r="A16" s="198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SUMIF(F49:F60,A16,I49:I60)+SUMIF(F49:F60,"PSU",I49:I60)</f>
        <v>0</v>
      </c>
      <c r="J16" s="85"/>
    </row>
    <row r="17" spans="1:10" ht="23.25" customHeight="1">
      <c r="A17" s="198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SUMIF(F49:F60,A17,I49:I60)</f>
        <v>0</v>
      </c>
      <c r="J17" s="85"/>
    </row>
    <row r="18" spans="1:10" ht="23.25" customHeight="1">
      <c r="A18" s="198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SUMIF(F49:F60,A18,I49:I60)</f>
        <v>0</v>
      </c>
      <c r="J18" s="85"/>
    </row>
    <row r="19" spans="1:10" ht="23.25" customHeight="1">
      <c r="A19" s="198" t="s">
        <v>84</v>
      </c>
      <c r="B19" s="38" t="s">
        <v>29</v>
      </c>
      <c r="C19" s="62"/>
      <c r="D19" s="63"/>
      <c r="E19" s="83"/>
      <c r="F19" s="84"/>
      <c r="G19" s="83"/>
      <c r="H19" s="84"/>
      <c r="I19" s="83">
        <f>SUMIF(F49:F60,A19,I49:I60)</f>
        <v>0</v>
      </c>
      <c r="J19" s="85"/>
    </row>
    <row r="20" spans="1:10" ht="23.25" customHeight="1">
      <c r="A20" s="198" t="s">
        <v>85</v>
      </c>
      <c r="B20" s="38" t="s">
        <v>30</v>
      </c>
      <c r="C20" s="62"/>
      <c r="D20" s="63"/>
      <c r="E20" s="83"/>
      <c r="F20" s="84"/>
      <c r="G20" s="83"/>
      <c r="H20" s="84"/>
      <c r="I20" s="83">
        <f>SUMIF(F49:F60,A20,I49:I60)</f>
        <v>0</v>
      </c>
      <c r="J20" s="85"/>
    </row>
    <row r="21" spans="1:10" ht="23.25" customHeight="1">
      <c r="A21" s="2"/>
      <c r="B21" s="48" t="s">
        <v>31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>
      <c r="A28" s="2"/>
      <c r="B28" s="168" t="s">
        <v>25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>
      <c r="A29" s="2">
        <f>(A27-INT(A27))*100</f>
        <v>0</v>
      </c>
      <c r="B29" s="168" t="s">
        <v>37</v>
      </c>
      <c r="C29" s="174"/>
      <c r="D29" s="174"/>
      <c r="E29" s="174"/>
      <c r="F29" s="175"/>
      <c r="G29" s="176">
        <f>A27</f>
        <v>0</v>
      </c>
      <c r="H29" s="176"/>
      <c r="I29" s="176"/>
      <c r="J29" s="177" t="s">
        <v>59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>
      <c r="B37" s="140" t="s">
        <v>17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>
      <c r="A38" s="139" t="s">
        <v>39</v>
      </c>
      <c r="B38" s="144" t="s">
        <v>18</v>
      </c>
      <c r="C38" s="145" t="s">
        <v>6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19</v>
      </c>
      <c r="I38" s="147" t="s">
        <v>1</v>
      </c>
      <c r="J38" s="148" t="s">
        <v>0</v>
      </c>
    </row>
    <row r="39" spans="1:10" ht="25.5" hidden="1" customHeight="1">
      <c r="A39" s="139">
        <v>1</v>
      </c>
      <c r="B39" s="149" t="s">
        <v>57</v>
      </c>
      <c r="C39" s="150"/>
      <c r="D39" s="150"/>
      <c r="E39" s="150"/>
      <c r="F39" s="151">
        <f>'SO 01 1 Pol'!AE243</f>
        <v>0</v>
      </c>
      <c r="G39" s="152">
        <f>'SO 01 1 Pol'!AF243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>
      <c r="A40" s="139">
        <v>2</v>
      </c>
      <c r="B40" s="155" t="s">
        <v>45</v>
      </c>
      <c r="C40" s="156" t="s">
        <v>44</v>
      </c>
      <c r="D40" s="156"/>
      <c r="E40" s="156"/>
      <c r="F40" s="157">
        <f>'SO 01 1 Pol'!AE243</f>
        <v>0</v>
      </c>
      <c r="G40" s="158">
        <f>'SO 01 1 Pol'!AF243</f>
        <v>0</v>
      </c>
      <c r="H40" s="158">
        <f>(F40*SazbaDPH1/100)+(G40*SazbaDPH2/100)</f>
        <v>0</v>
      </c>
      <c r="I40" s="158">
        <f>F40+G40+H40</f>
        <v>0</v>
      </c>
      <c r="J40" s="159" t="str">
        <f>IF(CenaCelkemVypocet=0,"",I40/CenaCelkemVypocet*100)</f>
        <v/>
      </c>
    </row>
    <row r="41" spans="1:10" ht="25.5" hidden="1" customHeight="1">
      <c r="A41" s="139">
        <v>3</v>
      </c>
      <c r="B41" s="160" t="s">
        <v>43</v>
      </c>
      <c r="C41" s="150" t="s">
        <v>44</v>
      </c>
      <c r="D41" s="150"/>
      <c r="E41" s="150"/>
      <c r="F41" s="161">
        <f>'SO 01 1 Pol'!AE243</f>
        <v>0</v>
      </c>
      <c r="G41" s="153">
        <f>'SO 01 1 Pol'!AF243</f>
        <v>0</v>
      </c>
      <c r="H41" s="153">
        <f>(F41*SazbaDPH1/100)+(G41*SazbaDPH2/100)</f>
        <v>0</v>
      </c>
      <c r="I41" s="153">
        <f>F41+G41+H41</f>
        <v>0</v>
      </c>
      <c r="J41" s="154" t="str">
        <f>IF(CenaCelkemVypocet=0,"",I41/CenaCelkemVypocet*100)</f>
        <v/>
      </c>
    </row>
    <row r="42" spans="1:10" ht="25.5" hidden="1" customHeight="1">
      <c r="A42" s="139"/>
      <c r="B42" s="162" t="s">
        <v>58</v>
      </c>
      <c r="C42" s="163"/>
      <c r="D42" s="163"/>
      <c r="E42" s="164"/>
      <c r="F42" s="165">
        <f>SUMIF(A39:A41,"=1",F39:F41)</f>
        <v>0</v>
      </c>
      <c r="G42" s="166">
        <f>SUMIF(A39:A41,"=1",G39:G41)</f>
        <v>0</v>
      </c>
      <c r="H42" s="166">
        <f>SUMIF(A39:A41,"=1",H39:H41)</f>
        <v>0</v>
      </c>
      <c r="I42" s="166">
        <f>SUMIF(A39:A41,"=1",I39:I41)</f>
        <v>0</v>
      </c>
      <c r="J42" s="167">
        <f>SUMIF(A39:A41,"=1",J39:J41)</f>
        <v>0</v>
      </c>
    </row>
    <row r="46" spans="1:10" ht="15.75">
      <c r="B46" s="178" t="s">
        <v>60</v>
      </c>
    </row>
    <row r="48" spans="1:10" ht="25.5" customHeight="1">
      <c r="A48" s="180"/>
      <c r="B48" s="183" t="s">
        <v>18</v>
      </c>
      <c r="C48" s="183" t="s">
        <v>6</v>
      </c>
      <c r="D48" s="184"/>
      <c r="E48" s="184"/>
      <c r="F48" s="185" t="s">
        <v>61</v>
      </c>
      <c r="G48" s="185"/>
      <c r="H48" s="185"/>
      <c r="I48" s="185" t="s">
        <v>31</v>
      </c>
      <c r="J48" s="185" t="s">
        <v>0</v>
      </c>
    </row>
    <row r="49" spans="1:10" ht="36.75" customHeight="1">
      <c r="A49" s="181"/>
      <c r="B49" s="186" t="s">
        <v>43</v>
      </c>
      <c r="C49" s="187" t="s">
        <v>62</v>
      </c>
      <c r="D49" s="188"/>
      <c r="E49" s="188"/>
      <c r="F49" s="194" t="s">
        <v>26</v>
      </c>
      <c r="G49" s="195"/>
      <c r="H49" s="195"/>
      <c r="I49" s="195">
        <f>'SO 01 1 Pol'!G8</f>
        <v>0</v>
      </c>
      <c r="J49" s="192" t="str">
        <f>IF(I61=0,"",I49/I61*100)</f>
        <v/>
      </c>
    </row>
    <row r="50" spans="1:10" ht="36.75" customHeight="1">
      <c r="A50" s="181"/>
      <c r="B50" s="186" t="s">
        <v>63</v>
      </c>
      <c r="C50" s="187" t="s">
        <v>64</v>
      </c>
      <c r="D50" s="188"/>
      <c r="E50" s="188"/>
      <c r="F50" s="194" t="s">
        <v>26</v>
      </c>
      <c r="G50" s="195"/>
      <c r="H50" s="195"/>
      <c r="I50" s="195">
        <f>'SO 01 1 Pol'!G16</f>
        <v>0</v>
      </c>
      <c r="J50" s="192" t="str">
        <f>IF(I61=0,"",I50/I61*100)</f>
        <v/>
      </c>
    </row>
    <row r="51" spans="1:10" ht="36.75" customHeight="1">
      <c r="A51" s="181"/>
      <c r="B51" s="186" t="s">
        <v>65</v>
      </c>
      <c r="C51" s="187" t="s">
        <v>66</v>
      </c>
      <c r="D51" s="188"/>
      <c r="E51" s="188"/>
      <c r="F51" s="194" t="s">
        <v>26</v>
      </c>
      <c r="G51" s="195"/>
      <c r="H51" s="195"/>
      <c r="I51" s="195">
        <f>'SO 01 1 Pol'!G29</f>
        <v>0</v>
      </c>
      <c r="J51" s="192" t="str">
        <f>IF(I61=0,"",I51/I61*100)</f>
        <v/>
      </c>
    </row>
    <row r="52" spans="1:10" ht="36.75" customHeight="1">
      <c r="A52" s="181"/>
      <c r="B52" s="186" t="s">
        <v>67</v>
      </c>
      <c r="C52" s="187" t="s">
        <v>68</v>
      </c>
      <c r="D52" s="188"/>
      <c r="E52" s="188"/>
      <c r="F52" s="194" t="s">
        <v>26</v>
      </c>
      <c r="G52" s="195"/>
      <c r="H52" s="195"/>
      <c r="I52" s="195">
        <f>'SO 01 1 Pol'!G71</f>
        <v>0</v>
      </c>
      <c r="J52" s="192" t="str">
        <f>IF(I61=0,"",I52/I61*100)</f>
        <v/>
      </c>
    </row>
    <row r="53" spans="1:10" ht="36.75" customHeight="1">
      <c r="A53" s="181"/>
      <c r="B53" s="186" t="s">
        <v>69</v>
      </c>
      <c r="C53" s="187" t="s">
        <v>70</v>
      </c>
      <c r="D53" s="188"/>
      <c r="E53" s="188"/>
      <c r="F53" s="194" t="s">
        <v>26</v>
      </c>
      <c r="G53" s="195"/>
      <c r="H53" s="195"/>
      <c r="I53" s="195">
        <f>'SO 01 1 Pol'!G82</f>
        <v>0</v>
      </c>
      <c r="J53" s="192" t="str">
        <f>IF(I61=0,"",I53/I61*100)</f>
        <v/>
      </c>
    </row>
    <row r="54" spans="1:10" ht="36.75" customHeight="1">
      <c r="A54" s="181"/>
      <c r="B54" s="186" t="s">
        <v>71</v>
      </c>
      <c r="C54" s="187" t="s">
        <v>72</v>
      </c>
      <c r="D54" s="188"/>
      <c r="E54" s="188"/>
      <c r="F54" s="194" t="s">
        <v>26</v>
      </c>
      <c r="G54" s="195"/>
      <c r="H54" s="195"/>
      <c r="I54" s="195">
        <f>'SO 01 1 Pol'!G118</f>
        <v>0</v>
      </c>
      <c r="J54" s="192" t="str">
        <f>IF(I61=0,"",I54/I61*100)</f>
        <v/>
      </c>
    </row>
    <row r="55" spans="1:10" ht="36.75" customHeight="1">
      <c r="A55" s="181"/>
      <c r="B55" s="186" t="s">
        <v>73</v>
      </c>
      <c r="C55" s="187" t="s">
        <v>74</v>
      </c>
      <c r="D55" s="188"/>
      <c r="E55" s="188"/>
      <c r="F55" s="194" t="s">
        <v>27</v>
      </c>
      <c r="G55" s="195"/>
      <c r="H55" s="195"/>
      <c r="I55" s="195">
        <f>'SO 01 1 Pol'!G124</f>
        <v>0</v>
      </c>
      <c r="J55" s="192" t="str">
        <f>IF(I61=0,"",I55/I61*100)</f>
        <v/>
      </c>
    </row>
    <row r="56" spans="1:10" ht="36.75" customHeight="1">
      <c r="A56" s="181"/>
      <c r="B56" s="186" t="s">
        <v>75</v>
      </c>
      <c r="C56" s="187" t="s">
        <v>76</v>
      </c>
      <c r="D56" s="188"/>
      <c r="E56" s="188"/>
      <c r="F56" s="194" t="s">
        <v>27</v>
      </c>
      <c r="G56" s="195"/>
      <c r="H56" s="195"/>
      <c r="I56" s="195">
        <f>'SO 01 1 Pol'!G159</f>
        <v>0</v>
      </c>
      <c r="J56" s="192" t="str">
        <f>IF(I61=0,"",I56/I61*100)</f>
        <v/>
      </c>
    </row>
    <row r="57" spans="1:10" ht="36.75" customHeight="1">
      <c r="A57" s="181"/>
      <c r="B57" s="186" t="s">
        <v>77</v>
      </c>
      <c r="C57" s="187" t="s">
        <v>78</v>
      </c>
      <c r="D57" s="188"/>
      <c r="E57" s="188"/>
      <c r="F57" s="194" t="s">
        <v>27</v>
      </c>
      <c r="G57" s="195"/>
      <c r="H57" s="195"/>
      <c r="I57" s="195">
        <f>'SO 01 1 Pol'!G183</f>
        <v>0</v>
      </c>
      <c r="J57" s="192" t="str">
        <f>IF(I61=0,"",I57/I61*100)</f>
        <v/>
      </c>
    </row>
    <row r="58" spans="1:10" ht="36.75" customHeight="1">
      <c r="A58" s="181"/>
      <c r="B58" s="186" t="s">
        <v>79</v>
      </c>
      <c r="C58" s="187" t="s">
        <v>80</v>
      </c>
      <c r="D58" s="188"/>
      <c r="E58" s="188"/>
      <c r="F58" s="194" t="s">
        <v>27</v>
      </c>
      <c r="G58" s="195"/>
      <c r="H58" s="195"/>
      <c r="I58" s="195">
        <f>'SO 01 1 Pol'!G206</f>
        <v>0</v>
      </c>
      <c r="J58" s="192" t="str">
        <f>IF(I61=0,"",I58/I61*100)</f>
        <v/>
      </c>
    </row>
    <row r="59" spans="1:10" ht="36.75" customHeight="1">
      <c r="A59" s="181"/>
      <c r="B59" s="186" t="s">
        <v>81</v>
      </c>
      <c r="C59" s="187" t="s">
        <v>82</v>
      </c>
      <c r="D59" s="188"/>
      <c r="E59" s="188"/>
      <c r="F59" s="194" t="s">
        <v>83</v>
      </c>
      <c r="G59" s="195"/>
      <c r="H59" s="195"/>
      <c r="I59" s="195">
        <f>'SO 01 1 Pol'!G213</f>
        <v>0</v>
      </c>
      <c r="J59" s="192" t="str">
        <f>IF(I61=0,"",I59/I61*100)</f>
        <v/>
      </c>
    </row>
    <row r="60" spans="1:10" ht="36.75" customHeight="1">
      <c r="A60" s="181"/>
      <c r="B60" s="186" t="s">
        <v>84</v>
      </c>
      <c r="C60" s="187" t="s">
        <v>29</v>
      </c>
      <c r="D60" s="188"/>
      <c r="E60" s="188"/>
      <c r="F60" s="194" t="s">
        <v>84</v>
      </c>
      <c r="G60" s="195"/>
      <c r="H60" s="195"/>
      <c r="I60" s="195">
        <f>'SO 01 1 Pol'!G237</f>
        <v>0</v>
      </c>
      <c r="J60" s="192" t="str">
        <f>IF(I61=0,"",I60/I61*100)</f>
        <v/>
      </c>
    </row>
    <row r="61" spans="1:10" ht="25.5" customHeight="1">
      <c r="A61" s="182"/>
      <c r="B61" s="189" t="s">
        <v>1</v>
      </c>
      <c r="C61" s="190"/>
      <c r="D61" s="191"/>
      <c r="E61" s="191"/>
      <c r="F61" s="196"/>
      <c r="G61" s="197"/>
      <c r="H61" s="197"/>
      <c r="I61" s="197">
        <f>SUM(I49:I60)</f>
        <v>0</v>
      </c>
      <c r="J61" s="193">
        <f>SUM(J49:J60)</f>
        <v>0</v>
      </c>
    </row>
    <row r="62" spans="1:10">
      <c r="F62" s="137"/>
      <c r="G62" s="137"/>
      <c r="H62" s="137"/>
      <c r="I62" s="137"/>
      <c r="J62" s="138"/>
    </row>
    <row r="63" spans="1:10">
      <c r="F63" s="137"/>
      <c r="G63" s="137"/>
      <c r="H63" s="137"/>
      <c r="I63" s="137"/>
      <c r="J63" s="138"/>
    </row>
    <row r="64" spans="1:10">
      <c r="F64" s="137"/>
      <c r="G64" s="137"/>
      <c r="H64" s="137"/>
      <c r="I64" s="137"/>
      <c r="J64" s="138"/>
    </row>
  </sheetData>
  <sheetProtection password="8059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0:E60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104" t="s">
        <v>7</v>
      </c>
      <c r="B1" s="104"/>
      <c r="C1" s="105"/>
      <c r="D1" s="104"/>
      <c r="E1" s="104"/>
      <c r="F1" s="104"/>
      <c r="G1" s="104"/>
    </row>
    <row r="2" spans="1:7" ht="24.95" customHeight="1">
      <c r="A2" s="50" t="s">
        <v>8</v>
      </c>
      <c r="B2" s="49"/>
      <c r="C2" s="106"/>
      <c r="D2" s="106"/>
      <c r="E2" s="106"/>
      <c r="F2" s="106"/>
      <c r="G2" s="107"/>
    </row>
    <row r="3" spans="1:7" ht="24.95" customHeight="1">
      <c r="A3" s="50" t="s">
        <v>9</v>
      </c>
      <c r="B3" s="49"/>
      <c r="C3" s="106"/>
      <c r="D3" s="106"/>
      <c r="E3" s="106"/>
      <c r="F3" s="106"/>
      <c r="G3" s="107"/>
    </row>
    <row r="4" spans="1:7" ht="24.95" customHeight="1">
      <c r="A4" s="50" t="s">
        <v>10</v>
      </c>
      <c r="B4" s="49"/>
      <c r="C4" s="106"/>
      <c r="D4" s="106"/>
      <c r="E4" s="106"/>
      <c r="F4" s="106"/>
      <c r="G4" s="107"/>
    </row>
    <row r="5" spans="1:7">
      <c r="B5" s="4"/>
      <c r="C5" s="5"/>
      <c r="D5" s="6"/>
    </row>
  </sheetData>
  <sheetProtection password="8059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79" customWidth="1"/>
    <col min="3" max="3" width="38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0" hidden="1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>
      <c r="A1" s="199" t="s">
        <v>7</v>
      </c>
      <c r="B1" s="199"/>
      <c r="C1" s="199"/>
      <c r="D1" s="199"/>
      <c r="E1" s="199"/>
      <c r="F1" s="199"/>
      <c r="G1" s="199"/>
      <c r="AG1" t="s">
        <v>86</v>
      </c>
    </row>
    <row r="2" spans="1:60" ht="24.95" customHeight="1">
      <c r="A2" s="200" t="s">
        <v>8</v>
      </c>
      <c r="B2" s="49" t="s">
        <v>49</v>
      </c>
      <c r="C2" s="203" t="s">
        <v>44</v>
      </c>
      <c r="D2" s="201"/>
      <c r="E2" s="201"/>
      <c r="F2" s="201"/>
      <c r="G2" s="202"/>
      <c r="AG2" t="s">
        <v>87</v>
      </c>
    </row>
    <row r="3" spans="1:60" ht="24.95" customHeight="1">
      <c r="A3" s="200" t="s">
        <v>9</v>
      </c>
      <c r="B3" s="49" t="s">
        <v>45</v>
      </c>
      <c r="C3" s="203" t="s">
        <v>44</v>
      </c>
      <c r="D3" s="201"/>
      <c r="E3" s="201"/>
      <c r="F3" s="201"/>
      <c r="G3" s="202"/>
      <c r="AC3" s="179" t="s">
        <v>87</v>
      </c>
      <c r="AG3" t="s">
        <v>88</v>
      </c>
    </row>
    <row r="4" spans="1:60" ht="24.95" customHeight="1">
      <c r="A4" s="204" t="s">
        <v>10</v>
      </c>
      <c r="B4" s="205" t="s">
        <v>43</v>
      </c>
      <c r="C4" s="206" t="s">
        <v>44</v>
      </c>
      <c r="D4" s="207"/>
      <c r="E4" s="207"/>
      <c r="F4" s="207"/>
      <c r="G4" s="208"/>
      <c r="AG4" t="s">
        <v>89</v>
      </c>
    </row>
    <row r="5" spans="1:60">
      <c r="D5" s="10"/>
    </row>
    <row r="6" spans="1:60" ht="38.25">
      <c r="A6" s="210" t="s">
        <v>90</v>
      </c>
      <c r="B6" s="212" t="s">
        <v>91</v>
      </c>
      <c r="C6" s="212" t="s">
        <v>92</v>
      </c>
      <c r="D6" s="211" t="s">
        <v>93</v>
      </c>
      <c r="E6" s="210" t="s">
        <v>94</v>
      </c>
      <c r="F6" s="209" t="s">
        <v>95</v>
      </c>
      <c r="G6" s="210" t="s">
        <v>31</v>
      </c>
      <c r="H6" s="213" t="s">
        <v>32</v>
      </c>
      <c r="I6" s="213" t="s">
        <v>96</v>
      </c>
      <c r="J6" s="213" t="s">
        <v>33</v>
      </c>
      <c r="K6" s="213" t="s">
        <v>97</v>
      </c>
      <c r="L6" s="213" t="s">
        <v>98</v>
      </c>
      <c r="M6" s="213" t="s">
        <v>99</v>
      </c>
      <c r="N6" s="213" t="s">
        <v>100</v>
      </c>
      <c r="O6" s="213" t="s">
        <v>101</v>
      </c>
      <c r="P6" s="213" t="s">
        <v>102</v>
      </c>
      <c r="Q6" s="213" t="s">
        <v>103</v>
      </c>
      <c r="R6" s="213" t="s">
        <v>104</v>
      </c>
      <c r="S6" s="213" t="s">
        <v>105</v>
      </c>
      <c r="T6" s="213" t="s">
        <v>106</v>
      </c>
      <c r="U6" s="213" t="s">
        <v>107</v>
      </c>
      <c r="V6" s="213" t="s">
        <v>108</v>
      </c>
      <c r="W6" s="213" t="s">
        <v>109</v>
      </c>
      <c r="X6" s="213" t="s">
        <v>110</v>
      </c>
    </row>
    <row r="7" spans="1:60" hidden="1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>
      <c r="A8" s="237" t="s">
        <v>111</v>
      </c>
      <c r="B8" s="238" t="s">
        <v>43</v>
      </c>
      <c r="C8" s="254" t="s">
        <v>62</v>
      </c>
      <c r="D8" s="239"/>
      <c r="E8" s="240"/>
      <c r="F8" s="241"/>
      <c r="G8" s="241">
        <f>SUMIF(AG9:AG15,"&lt;&gt;NOR",G9:G15)</f>
        <v>0</v>
      </c>
      <c r="H8" s="241"/>
      <c r="I8" s="241">
        <f>SUM(I9:I15)</f>
        <v>0</v>
      </c>
      <c r="J8" s="241"/>
      <c r="K8" s="241">
        <f>SUM(K9:K15)</f>
        <v>0</v>
      </c>
      <c r="L8" s="241"/>
      <c r="M8" s="241">
        <f>SUM(M9:M15)</f>
        <v>0</v>
      </c>
      <c r="N8" s="241"/>
      <c r="O8" s="241">
        <f>SUM(O9:O15)</f>
        <v>0</v>
      </c>
      <c r="P8" s="241"/>
      <c r="Q8" s="241">
        <f>SUM(Q9:Q15)</f>
        <v>0</v>
      </c>
      <c r="R8" s="241"/>
      <c r="S8" s="241"/>
      <c r="T8" s="242"/>
      <c r="U8" s="236"/>
      <c r="V8" s="236">
        <f>SUM(V9:V15)</f>
        <v>1.41</v>
      </c>
      <c r="W8" s="236"/>
      <c r="X8" s="236"/>
      <c r="AG8" t="s">
        <v>112</v>
      </c>
    </row>
    <row r="9" spans="1:60" outlineLevel="1">
      <c r="A9" s="243">
        <v>1</v>
      </c>
      <c r="B9" s="244" t="s">
        <v>113</v>
      </c>
      <c r="C9" s="255" t="s">
        <v>114</v>
      </c>
      <c r="D9" s="245" t="s">
        <v>115</v>
      </c>
      <c r="E9" s="246">
        <v>7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8">
        <f>ROUND(E9*J9,2)</f>
        <v>0</v>
      </c>
      <c r="L9" s="248">
        <v>21</v>
      </c>
      <c r="M9" s="248">
        <f>G9*(1+L9/100)</f>
        <v>0</v>
      </c>
      <c r="N9" s="248">
        <v>0</v>
      </c>
      <c r="O9" s="248">
        <f>ROUND(E9*N9,2)</f>
        <v>0</v>
      </c>
      <c r="P9" s="248">
        <v>0</v>
      </c>
      <c r="Q9" s="248">
        <f>ROUND(E9*P9,2)</f>
        <v>0</v>
      </c>
      <c r="R9" s="248"/>
      <c r="S9" s="248" t="s">
        <v>116</v>
      </c>
      <c r="T9" s="249" t="s">
        <v>116</v>
      </c>
      <c r="U9" s="233">
        <v>0.17199999999999999</v>
      </c>
      <c r="V9" s="233">
        <f>ROUND(E9*U9,2)</f>
        <v>1.2</v>
      </c>
      <c r="W9" s="233"/>
      <c r="X9" s="233" t="s">
        <v>117</v>
      </c>
      <c r="Y9" s="214"/>
      <c r="Z9" s="214"/>
      <c r="AA9" s="214"/>
      <c r="AB9" s="214"/>
      <c r="AC9" s="214"/>
      <c r="AD9" s="214"/>
      <c r="AE9" s="214"/>
      <c r="AF9" s="214"/>
      <c r="AG9" s="214" t="s">
        <v>118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>
      <c r="A10" s="231"/>
      <c r="B10" s="232"/>
      <c r="C10" s="256" t="s">
        <v>119</v>
      </c>
      <c r="D10" s="234"/>
      <c r="E10" s="235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14"/>
      <c r="Z10" s="214"/>
      <c r="AA10" s="214"/>
      <c r="AB10" s="214"/>
      <c r="AC10" s="214"/>
      <c r="AD10" s="214"/>
      <c r="AE10" s="214"/>
      <c r="AF10" s="214"/>
      <c r="AG10" s="214" t="s">
        <v>120</v>
      </c>
      <c r="AH10" s="214">
        <v>0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>
      <c r="A11" s="231"/>
      <c r="B11" s="232"/>
      <c r="C11" s="256" t="s">
        <v>121</v>
      </c>
      <c r="D11" s="234"/>
      <c r="E11" s="235">
        <v>7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14"/>
      <c r="Z11" s="214"/>
      <c r="AA11" s="214"/>
      <c r="AB11" s="214"/>
      <c r="AC11" s="214"/>
      <c r="AD11" s="214"/>
      <c r="AE11" s="214"/>
      <c r="AF11" s="214"/>
      <c r="AG11" s="214" t="s">
        <v>120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>
      <c r="A12" s="243">
        <v>2</v>
      </c>
      <c r="B12" s="244" t="s">
        <v>122</v>
      </c>
      <c r="C12" s="255" t="s">
        <v>123</v>
      </c>
      <c r="D12" s="245" t="s">
        <v>115</v>
      </c>
      <c r="E12" s="246">
        <v>7</v>
      </c>
      <c r="F12" s="247"/>
      <c r="G12" s="248">
        <f>ROUND(E12*F12,2)</f>
        <v>0</v>
      </c>
      <c r="H12" s="247"/>
      <c r="I12" s="248">
        <f>ROUND(E12*H12,2)</f>
        <v>0</v>
      </c>
      <c r="J12" s="247"/>
      <c r="K12" s="248">
        <f>ROUND(E12*J12,2)</f>
        <v>0</v>
      </c>
      <c r="L12" s="248">
        <v>21</v>
      </c>
      <c r="M12" s="248">
        <f>G12*(1+L12/100)</f>
        <v>0</v>
      </c>
      <c r="N12" s="248">
        <v>5.0000000000000002E-5</v>
      </c>
      <c r="O12" s="248">
        <f>ROUND(E12*N12,2)</f>
        <v>0</v>
      </c>
      <c r="P12" s="248">
        <v>0</v>
      </c>
      <c r="Q12" s="248">
        <f>ROUND(E12*P12,2)</f>
        <v>0</v>
      </c>
      <c r="R12" s="248"/>
      <c r="S12" s="248" t="s">
        <v>116</v>
      </c>
      <c r="T12" s="249" t="s">
        <v>116</v>
      </c>
      <c r="U12" s="233">
        <v>0.03</v>
      </c>
      <c r="V12" s="233">
        <f>ROUND(E12*U12,2)</f>
        <v>0.21</v>
      </c>
      <c r="W12" s="233"/>
      <c r="X12" s="233" t="s">
        <v>117</v>
      </c>
      <c r="Y12" s="214"/>
      <c r="Z12" s="214"/>
      <c r="AA12" s="214"/>
      <c r="AB12" s="214"/>
      <c r="AC12" s="214"/>
      <c r="AD12" s="214"/>
      <c r="AE12" s="214"/>
      <c r="AF12" s="214"/>
      <c r="AG12" s="214" t="s">
        <v>118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>
      <c r="A13" s="231"/>
      <c r="B13" s="232"/>
      <c r="C13" s="257" t="s">
        <v>124</v>
      </c>
      <c r="D13" s="250"/>
      <c r="E13" s="250"/>
      <c r="F13" s="250"/>
      <c r="G13" s="250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14"/>
      <c r="Z13" s="214"/>
      <c r="AA13" s="214"/>
      <c r="AB13" s="214"/>
      <c r="AC13" s="214"/>
      <c r="AD13" s="214"/>
      <c r="AE13" s="214"/>
      <c r="AF13" s="214"/>
      <c r="AG13" s="214" t="s">
        <v>125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>
      <c r="A14" s="231"/>
      <c r="B14" s="232"/>
      <c r="C14" s="256" t="s">
        <v>126</v>
      </c>
      <c r="D14" s="234"/>
      <c r="E14" s="235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14"/>
      <c r="Z14" s="214"/>
      <c r="AA14" s="214"/>
      <c r="AB14" s="214"/>
      <c r="AC14" s="214"/>
      <c r="AD14" s="214"/>
      <c r="AE14" s="214"/>
      <c r="AF14" s="214"/>
      <c r="AG14" s="214" t="s">
        <v>120</v>
      </c>
      <c r="AH14" s="214"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>
      <c r="A15" s="231"/>
      <c r="B15" s="232"/>
      <c r="C15" s="256" t="s">
        <v>121</v>
      </c>
      <c r="D15" s="234"/>
      <c r="E15" s="235">
        <v>7</v>
      </c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14"/>
      <c r="Z15" s="214"/>
      <c r="AA15" s="214"/>
      <c r="AB15" s="214"/>
      <c r="AC15" s="214"/>
      <c r="AD15" s="214"/>
      <c r="AE15" s="214"/>
      <c r="AF15" s="214"/>
      <c r="AG15" s="214" t="s">
        <v>120</v>
      </c>
      <c r="AH15" s="214"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>
      <c r="A16" s="237" t="s">
        <v>111</v>
      </c>
      <c r="B16" s="238" t="s">
        <v>63</v>
      </c>
      <c r="C16" s="254" t="s">
        <v>64</v>
      </c>
      <c r="D16" s="239"/>
      <c r="E16" s="240"/>
      <c r="F16" s="241"/>
      <c r="G16" s="241">
        <f>SUMIF(AG17:AG28,"&lt;&gt;NOR",G17:G28)</f>
        <v>0</v>
      </c>
      <c r="H16" s="241"/>
      <c r="I16" s="241">
        <f>SUM(I17:I28)</f>
        <v>0</v>
      </c>
      <c r="J16" s="241"/>
      <c r="K16" s="241">
        <f>SUM(K17:K28)</f>
        <v>0</v>
      </c>
      <c r="L16" s="241"/>
      <c r="M16" s="241">
        <f>SUM(M17:M28)</f>
        <v>0</v>
      </c>
      <c r="N16" s="241"/>
      <c r="O16" s="241">
        <f>SUM(O17:O28)</f>
        <v>4.24</v>
      </c>
      <c r="P16" s="241"/>
      <c r="Q16" s="241">
        <f>SUM(Q17:Q28)</f>
        <v>0</v>
      </c>
      <c r="R16" s="241"/>
      <c r="S16" s="241"/>
      <c r="T16" s="242"/>
      <c r="U16" s="236"/>
      <c r="V16" s="236">
        <f>SUM(V17:V28)</f>
        <v>12.28</v>
      </c>
      <c r="W16" s="236"/>
      <c r="X16" s="236"/>
      <c r="AG16" t="s">
        <v>112</v>
      </c>
    </row>
    <row r="17" spans="1:60" ht="22.5" outlineLevel="1">
      <c r="A17" s="243">
        <v>3</v>
      </c>
      <c r="B17" s="244" t="s">
        <v>127</v>
      </c>
      <c r="C17" s="255" t="s">
        <v>128</v>
      </c>
      <c r="D17" s="245" t="s">
        <v>129</v>
      </c>
      <c r="E17" s="246">
        <v>1</v>
      </c>
      <c r="F17" s="247"/>
      <c r="G17" s="248">
        <f>ROUND(E17*F17,2)</f>
        <v>0</v>
      </c>
      <c r="H17" s="247"/>
      <c r="I17" s="248">
        <f>ROUND(E17*H17,2)</f>
        <v>0</v>
      </c>
      <c r="J17" s="247"/>
      <c r="K17" s="248">
        <f>ROUND(E17*J17,2)</f>
        <v>0</v>
      </c>
      <c r="L17" s="248">
        <v>21</v>
      </c>
      <c r="M17" s="248">
        <f>G17*(1+L17/100)</f>
        <v>0</v>
      </c>
      <c r="N17" s="248">
        <v>2.6922000000000001</v>
      </c>
      <c r="O17" s="248">
        <f>ROUND(E17*N17,2)</f>
        <v>2.69</v>
      </c>
      <c r="P17" s="248">
        <v>0</v>
      </c>
      <c r="Q17" s="248">
        <f>ROUND(E17*P17,2)</f>
        <v>0</v>
      </c>
      <c r="R17" s="248"/>
      <c r="S17" s="248" t="s">
        <v>116</v>
      </c>
      <c r="T17" s="249" t="s">
        <v>130</v>
      </c>
      <c r="U17" s="233">
        <v>5.298</v>
      </c>
      <c r="V17" s="233">
        <f>ROUND(E17*U17,2)</f>
        <v>5.3</v>
      </c>
      <c r="W17" s="233"/>
      <c r="X17" s="233" t="s">
        <v>117</v>
      </c>
      <c r="Y17" s="214"/>
      <c r="Z17" s="214"/>
      <c r="AA17" s="214"/>
      <c r="AB17" s="214"/>
      <c r="AC17" s="214"/>
      <c r="AD17" s="214"/>
      <c r="AE17" s="214"/>
      <c r="AF17" s="214"/>
      <c r="AG17" s="214" t="s">
        <v>118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ht="22.5" outlineLevel="1">
      <c r="A18" s="231"/>
      <c r="B18" s="232"/>
      <c r="C18" s="256" t="s">
        <v>131</v>
      </c>
      <c r="D18" s="234"/>
      <c r="E18" s="235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14"/>
      <c r="Z18" s="214"/>
      <c r="AA18" s="214"/>
      <c r="AB18" s="214"/>
      <c r="AC18" s="214"/>
      <c r="AD18" s="214"/>
      <c r="AE18" s="214"/>
      <c r="AF18" s="214"/>
      <c r="AG18" s="214" t="s">
        <v>120</v>
      </c>
      <c r="AH18" s="214"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>
      <c r="A19" s="231"/>
      <c r="B19" s="232"/>
      <c r="C19" s="256" t="s">
        <v>132</v>
      </c>
      <c r="D19" s="234"/>
      <c r="E19" s="235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14"/>
      <c r="Z19" s="214"/>
      <c r="AA19" s="214"/>
      <c r="AB19" s="214"/>
      <c r="AC19" s="214"/>
      <c r="AD19" s="214"/>
      <c r="AE19" s="214"/>
      <c r="AF19" s="214"/>
      <c r="AG19" s="214" t="s">
        <v>120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>
      <c r="A20" s="231"/>
      <c r="B20" s="232"/>
      <c r="C20" s="256" t="s">
        <v>43</v>
      </c>
      <c r="D20" s="234"/>
      <c r="E20" s="235">
        <v>1</v>
      </c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14"/>
      <c r="Z20" s="214"/>
      <c r="AA20" s="214"/>
      <c r="AB20" s="214"/>
      <c r="AC20" s="214"/>
      <c r="AD20" s="214"/>
      <c r="AE20" s="214"/>
      <c r="AF20" s="214"/>
      <c r="AG20" s="214" t="s">
        <v>120</v>
      </c>
      <c r="AH20" s="214"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>
      <c r="A21" s="243">
        <v>4</v>
      </c>
      <c r="B21" s="244" t="s">
        <v>133</v>
      </c>
      <c r="C21" s="255" t="s">
        <v>134</v>
      </c>
      <c r="D21" s="245" t="s">
        <v>129</v>
      </c>
      <c r="E21" s="246">
        <v>0.5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8">
        <f>ROUND(E21*J21,2)</f>
        <v>0</v>
      </c>
      <c r="L21" s="248">
        <v>21</v>
      </c>
      <c r="M21" s="248">
        <f>G21*(1+L21/100)</f>
        <v>0</v>
      </c>
      <c r="N21" s="248">
        <v>3.0951599999999999</v>
      </c>
      <c r="O21" s="248">
        <f>ROUND(E21*N21,2)</f>
        <v>1.55</v>
      </c>
      <c r="P21" s="248">
        <v>0</v>
      </c>
      <c r="Q21" s="248">
        <f>ROUND(E21*P21,2)</f>
        <v>0</v>
      </c>
      <c r="R21" s="248"/>
      <c r="S21" s="248" t="s">
        <v>116</v>
      </c>
      <c r="T21" s="249" t="s">
        <v>116</v>
      </c>
      <c r="U21" s="233">
        <v>11.661</v>
      </c>
      <c r="V21" s="233">
        <f>ROUND(E21*U21,2)</f>
        <v>5.83</v>
      </c>
      <c r="W21" s="233"/>
      <c r="X21" s="233" t="s">
        <v>117</v>
      </c>
      <c r="Y21" s="214"/>
      <c r="Z21" s="214"/>
      <c r="AA21" s="214"/>
      <c r="AB21" s="214"/>
      <c r="AC21" s="214"/>
      <c r="AD21" s="214"/>
      <c r="AE21" s="214"/>
      <c r="AF21" s="214"/>
      <c r="AG21" s="214" t="s">
        <v>118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ht="22.5" outlineLevel="1">
      <c r="A22" s="231"/>
      <c r="B22" s="232"/>
      <c r="C22" s="256" t="s">
        <v>135</v>
      </c>
      <c r="D22" s="234"/>
      <c r="E22" s="235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14"/>
      <c r="Z22" s="214"/>
      <c r="AA22" s="214"/>
      <c r="AB22" s="214"/>
      <c r="AC22" s="214"/>
      <c r="AD22" s="214"/>
      <c r="AE22" s="214"/>
      <c r="AF22" s="214"/>
      <c r="AG22" s="214" t="s">
        <v>120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>
      <c r="A23" s="231"/>
      <c r="B23" s="232"/>
      <c r="C23" s="256" t="s">
        <v>136</v>
      </c>
      <c r="D23" s="234"/>
      <c r="E23" s="235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14"/>
      <c r="Z23" s="214"/>
      <c r="AA23" s="214"/>
      <c r="AB23" s="214"/>
      <c r="AC23" s="214"/>
      <c r="AD23" s="214"/>
      <c r="AE23" s="214"/>
      <c r="AF23" s="214"/>
      <c r="AG23" s="214" t="s">
        <v>120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>
      <c r="A24" s="231"/>
      <c r="B24" s="232"/>
      <c r="C24" s="256" t="s">
        <v>137</v>
      </c>
      <c r="D24" s="234"/>
      <c r="E24" s="235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14"/>
      <c r="Z24" s="214"/>
      <c r="AA24" s="214"/>
      <c r="AB24" s="214"/>
      <c r="AC24" s="214"/>
      <c r="AD24" s="214"/>
      <c r="AE24" s="214"/>
      <c r="AF24" s="214"/>
      <c r="AG24" s="214" t="s">
        <v>120</v>
      </c>
      <c r="AH24" s="214">
        <v>0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>
      <c r="A25" s="231"/>
      <c r="B25" s="232"/>
      <c r="C25" s="256" t="s">
        <v>138</v>
      </c>
      <c r="D25" s="234"/>
      <c r="E25" s="235">
        <v>0.5</v>
      </c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14"/>
      <c r="Z25" s="214"/>
      <c r="AA25" s="214"/>
      <c r="AB25" s="214"/>
      <c r="AC25" s="214"/>
      <c r="AD25" s="214"/>
      <c r="AE25" s="214"/>
      <c r="AF25" s="214"/>
      <c r="AG25" s="214" t="s">
        <v>120</v>
      </c>
      <c r="AH25" s="214">
        <v>0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>
      <c r="A26" s="243">
        <v>5</v>
      </c>
      <c r="B26" s="244" t="s">
        <v>139</v>
      </c>
      <c r="C26" s="255" t="s">
        <v>140</v>
      </c>
      <c r="D26" s="245" t="s">
        <v>115</v>
      </c>
      <c r="E26" s="246">
        <v>7</v>
      </c>
      <c r="F26" s="247"/>
      <c r="G26" s="248">
        <f>ROUND(E26*F26,2)</f>
        <v>0</v>
      </c>
      <c r="H26" s="247"/>
      <c r="I26" s="248">
        <f>ROUND(E26*H26,2)</f>
        <v>0</v>
      </c>
      <c r="J26" s="247"/>
      <c r="K26" s="248">
        <f>ROUND(E26*J26,2)</f>
        <v>0</v>
      </c>
      <c r="L26" s="248">
        <v>21</v>
      </c>
      <c r="M26" s="248">
        <f>G26*(1+L26/100)</f>
        <v>0</v>
      </c>
      <c r="N26" s="248">
        <v>0</v>
      </c>
      <c r="O26" s="248">
        <f>ROUND(E26*N26,2)</f>
        <v>0</v>
      </c>
      <c r="P26" s="248">
        <v>0</v>
      </c>
      <c r="Q26" s="248">
        <f>ROUND(E26*P26,2)</f>
        <v>0</v>
      </c>
      <c r="R26" s="248"/>
      <c r="S26" s="248" t="s">
        <v>116</v>
      </c>
      <c r="T26" s="249" t="s">
        <v>116</v>
      </c>
      <c r="U26" s="233">
        <v>0.16400000000000001</v>
      </c>
      <c r="V26" s="233">
        <f>ROUND(E26*U26,2)</f>
        <v>1.1499999999999999</v>
      </c>
      <c r="W26" s="233"/>
      <c r="X26" s="233" t="s">
        <v>117</v>
      </c>
      <c r="Y26" s="214"/>
      <c r="Z26" s="214"/>
      <c r="AA26" s="214"/>
      <c r="AB26" s="214"/>
      <c r="AC26" s="214"/>
      <c r="AD26" s="214"/>
      <c r="AE26" s="214"/>
      <c r="AF26" s="214"/>
      <c r="AG26" s="214" t="s">
        <v>118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>
      <c r="A27" s="231"/>
      <c r="B27" s="232"/>
      <c r="C27" s="256" t="s">
        <v>141</v>
      </c>
      <c r="D27" s="234"/>
      <c r="E27" s="235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14"/>
      <c r="Z27" s="214"/>
      <c r="AA27" s="214"/>
      <c r="AB27" s="214"/>
      <c r="AC27" s="214"/>
      <c r="AD27" s="214"/>
      <c r="AE27" s="214"/>
      <c r="AF27" s="214"/>
      <c r="AG27" s="214" t="s">
        <v>120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>
      <c r="A28" s="231"/>
      <c r="B28" s="232"/>
      <c r="C28" s="256" t="s">
        <v>121</v>
      </c>
      <c r="D28" s="234"/>
      <c r="E28" s="235">
        <v>7</v>
      </c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14"/>
      <c r="Z28" s="214"/>
      <c r="AA28" s="214"/>
      <c r="AB28" s="214"/>
      <c r="AC28" s="214"/>
      <c r="AD28" s="214"/>
      <c r="AE28" s="214"/>
      <c r="AF28" s="214"/>
      <c r="AG28" s="214" t="s">
        <v>120</v>
      </c>
      <c r="AH28" s="214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>
      <c r="A29" s="237" t="s">
        <v>111</v>
      </c>
      <c r="B29" s="238" t="s">
        <v>65</v>
      </c>
      <c r="C29" s="254" t="s">
        <v>66</v>
      </c>
      <c r="D29" s="239"/>
      <c r="E29" s="240"/>
      <c r="F29" s="241"/>
      <c r="G29" s="241">
        <f>SUMIF(AG30:AG70,"&lt;&gt;NOR",G30:G70)</f>
        <v>0</v>
      </c>
      <c r="H29" s="241"/>
      <c r="I29" s="241">
        <f>SUM(I30:I70)</f>
        <v>0</v>
      </c>
      <c r="J29" s="241"/>
      <c r="K29" s="241">
        <f>SUM(K30:K70)</f>
        <v>0</v>
      </c>
      <c r="L29" s="241"/>
      <c r="M29" s="241">
        <f>SUM(M30:M70)</f>
        <v>0</v>
      </c>
      <c r="N29" s="241"/>
      <c r="O29" s="241">
        <f>SUM(O30:O70)</f>
        <v>1.2800000000000002</v>
      </c>
      <c r="P29" s="241"/>
      <c r="Q29" s="241">
        <f>SUM(Q30:Q70)</f>
        <v>0</v>
      </c>
      <c r="R29" s="241"/>
      <c r="S29" s="241"/>
      <c r="T29" s="242"/>
      <c r="U29" s="236"/>
      <c r="V29" s="236">
        <f>SUM(V30:V70)</f>
        <v>13.64</v>
      </c>
      <c r="W29" s="236"/>
      <c r="X29" s="236"/>
      <c r="AG29" t="s">
        <v>112</v>
      </c>
    </row>
    <row r="30" spans="1:60" ht="22.5" outlineLevel="1">
      <c r="A30" s="243">
        <v>6</v>
      </c>
      <c r="B30" s="244" t="s">
        <v>142</v>
      </c>
      <c r="C30" s="255" t="s">
        <v>143</v>
      </c>
      <c r="D30" s="245" t="s">
        <v>144</v>
      </c>
      <c r="E30" s="246">
        <v>0.64893000000000001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21</v>
      </c>
      <c r="M30" s="248">
        <f>G30*(1+L30/100)</f>
        <v>0</v>
      </c>
      <c r="N30" s="248">
        <v>1.6629999999999999E-2</v>
      </c>
      <c r="O30" s="248">
        <f>ROUND(E30*N30,2)</f>
        <v>0.01</v>
      </c>
      <c r="P30" s="248">
        <v>0</v>
      </c>
      <c r="Q30" s="248">
        <f>ROUND(E30*P30,2)</f>
        <v>0</v>
      </c>
      <c r="R30" s="248"/>
      <c r="S30" s="248" t="s">
        <v>116</v>
      </c>
      <c r="T30" s="249" t="s">
        <v>116</v>
      </c>
      <c r="U30" s="233">
        <v>16.579999999999998</v>
      </c>
      <c r="V30" s="233">
        <f>ROUND(E30*U30,2)</f>
        <v>10.76</v>
      </c>
      <c r="W30" s="233"/>
      <c r="X30" s="233" t="s">
        <v>117</v>
      </c>
      <c r="Y30" s="214"/>
      <c r="Z30" s="214"/>
      <c r="AA30" s="214"/>
      <c r="AB30" s="214"/>
      <c r="AC30" s="214"/>
      <c r="AD30" s="214"/>
      <c r="AE30" s="214"/>
      <c r="AF30" s="214"/>
      <c r="AG30" s="214" t="s">
        <v>118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ht="22.5" outlineLevel="1">
      <c r="A31" s="231"/>
      <c r="B31" s="232"/>
      <c r="C31" s="256" t="s">
        <v>145</v>
      </c>
      <c r="D31" s="234"/>
      <c r="E31" s="235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14"/>
      <c r="Z31" s="214"/>
      <c r="AA31" s="214"/>
      <c r="AB31" s="214"/>
      <c r="AC31" s="214"/>
      <c r="AD31" s="214"/>
      <c r="AE31" s="214"/>
      <c r="AF31" s="214"/>
      <c r="AG31" s="214" t="s">
        <v>120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>
      <c r="A32" s="231"/>
      <c r="B32" s="232"/>
      <c r="C32" s="256" t="s">
        <v>146</v>
      </c>
      <c r="D32" s="234"/>
      <c r="E32" s="235">
        <v>0.36697999999999997</v>
      </c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14"/>
      <c r="Z32" s="214"/>
      <c r="AA32" s="214"/>
      <c r="AB32" s="214"/>
      <c r="AC32" s="214"/>
      <c r="AD32" s="214"/>
      <c r="AE32" s="214"/>
      <c r="AF32" s="214"/>
      <c r="AG32" s="214" t="s">
        <v>120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ht="22.5" outlineLevel="1">
      <c r="A33" s="231"/>
      <c r="B33" s="232"/>
      <c r="C33" s="256" t="s">
        <v>147</v>
      </c>
      <c r="D33" s="234"/>
      <c r="E33" s="235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14"/>
      <c r="Z33" s="214"/>
      <c r="AA33" s="214"/>
      <c r="AB33" s="214"/>
      <c r="AC33" s="214"/>
      <c r="AD33" s="214"/>
      <c r="AE33" s="214"/>
      <c r="AF33" s="214"/>
      <c r="AG33" s="214" t="s">
        <v>120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>
      <c r="A34" s="231"/>
      <c r="B34" s="232"/>
      <c r="C34" s="256" t="s">
        <v>148</v>
      </c>
      <c r="D34" s="234"/>
      <c r="E34" s="235">
        <v>0.13974</v>
      </c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14"/>
      <c r="Z34" s="214"/>
      <c r="AA34" s="214"/>
      <c r="AB34" s="214"/>
      <c r="AC34" s="214"/>
      <c r="AD34" s="214"/>
      <c r="AE34" s="214"/>
      <c r="AF34" s="214"/>
      <c r="AG34" s="214" t="s">
        <v>120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ht="22.5" outlineLevel="1">
      <c r="A35" s="231"/>
      <c r="B35" s="232"/>
      <c r="C35" s="256" t="s">
        <v>149</v>
      </c>
      <c r="D35" s="234"/>
      <c r="E35" s="235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14"/>
      <c r="Z35" s="214"/>
      <c r="AA35" s="214"/>
      <c r="AB35" s="214"/>
      <c r="AC35" s="214"/>
      <c r="AD35" s="214"/>
      <c r="AE35" s="214"/>
      <c r="AF35" s="214"/>
      <c r="AG35" s="214" t="s">
        <v>120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>
      <c r="A36" s="231"/>
      <c r="B36" s="232"/>
      <c r="C36" s="256" t="s">
        <v>150</v>
      </c>
      <c r="D36" s="234"/>
      <c r="E36" s="235">
        <v>1.0370000000000001E-2</v>
      </c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14"/>
      <c r="Z36" s="214"/>
      <c r="AA36" s="214"/>
      <c r="AB36" s="214"/>
      <c r="AC36" s="214"/>
      <c r="AD36" s="214"/>
      <c r="AE36" s="214"/>
      <c r="AF36" s="214"/>
      <c r="AG36" s="214" t="s">
        <v>120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ht="22.5" outlineLevel="1">
      <c r="A37" s="231"/>
      <c r="B37" s="232"/>
      <c r="C37" s="256" t="s">
        <v>151</v>
      </c>
      <c r="D37" s="234"/>
      <c r="E37" s="235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14"/>
      <c r="Z37" s="214"/>
      <c r="AA37" s="214"/>
      <c r="AB37" s="214"/>
      <c r="AC37" s="214"/>
      <c r="AD37" s="214"/>
      <c r="AE37" s="214"/>
      <c r="AF37" s="214"/>
      <c r="AG37" s="214" t="s">
        <v>120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>
      <c r="A38" s="231"/>
      <c r="B38" s="232"/>
      <c r="C38" s="256" t="s">
        <v>152</v>
      </c>
      <c r="D38" s="234"/>
      <c r="E38" s="235">
        <v>3.8400000000000001E-3</v>
      </c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14"/>
      <c r="Z38" s="214"/>
      <c r="AA38" s="214"/>
      <c r="AB38" s="214"/>
      <c r="AC38" s="214"/>
      <c r="AD38" s="214"/>
      <c r="AE38" s="214"/>
      <c r="AF38" s="214"/>
      <c r="AG38" s="214" t="s">
        <v>120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ht="22.5" outlineLevel="1">
      <c r="A39" s="231"/>
      <c r="B39" s="232"/>
      <c r="C39" s="256" t="s">
        <v>153</v>
      </c>
      <c r="D39" s="234"/>
      <c r="E39" s="235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14"/>
      <c r="Z39" s="214"/>
      <c r="AA39" s="214"/>
      <c r="AB39" s="214"/>
      <c r="AC39" s="214"/>
      <c r="AD39" s="214"/>
      <c r="AE39" s="214"/>
      <c r="AF39" s="214"/>
      <c r="AG39" s="214" t="s">
        <v>120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>
      <c r="A40" s="231"/>
      <c r="B40" s="232"/>
      <c r="C40" s="256" t="s">
        <v>154</v>
      </c>
      <c r="D40" s="234"/>
      <c r="E40" s="235">
        <v>0.128</v>
      </c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14"/>
      <c r="Z40" s="214"/>
      <c r="AA40" s="214"/>
      <c r="AB40" s="214"/>
      <c r="AC40" s="214"/>
      <c r="AD40" s="214"/>
      <c r="AE40" s="214"/>
      <c r="AF40" s="214"/>
      <c r="AG40" s="214" t="s">
        <v>120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ht="22.5" outlineLevel="1">
      <c r="A41" s="243">
        <v>7</v>
      </c>
      <c r="B41" s="244" t="s">
        <v>155</v>
      </c>
      <c r="C41" s="255" t="s">
        <v>156</v>
      </c>
      <c r="D41" s="245" t="s">
        <v>129</v>
      </c>
      <c r="E41" s="246">
        <v>0.18</v>
      </c>
      <c r="F41" s="247"/>
      <c r="G41" s="248">
        <f>ROUND(E41*F41,2)</f>
        <v>0</v>
      </c>
      <c r="H41" s="247"/>
      <c r="I41" s="248">
        <f>ROUND(E41*H41,2)</f>
        <v>0</v>
      </c>
      <c r="J41" s="247"/>
      <c r="K41" s="248">
        <f>ROUND(E41*J41,2)</f>
        <v>0</v>
      </c>
      <c r="L41" s="248">
        <v>21</v>
      </c>
      <c r="M41" s="248">
        <f>G41*(1+L41/100)</f>
        <v>0</v>
      </c>
      <c r="N41" s="248">
        <v>2.5251100000000002</v>
      </c>
      <c r="O41" s="248">
        <f>ROUND(E41*N41,2)</f>
        <v>0.45</v>
      </c>
      <c r="P41" s="248">
        <v>0</v>
      </c>
      <c r="Q41" s="248">
        <f>ROUND(E41*P41,2)</f>
        <v>0</v>
      </c>
      <c r="R41" s="248"/>
      <c r="S41" s="248" t="s">
        <v>116</v>
      </c>
      <c r="T41" s="249" t="s">
        <v>116</v>
      </c>
      <c r="U41" s="233">
        <v>1.448</v>
      </c>
      <c r="V41" s="233">
        <f>ROUND(E41*U41,2)</f>
        <v>0.26</v>
      </c>
      <c r="W41" s="233"/>
      <c r="X41" s="233" t="s">
        <v>117</v>
      </c>
      <c r="Y41" s="214"/>
      <c r="Z41" s="214"/>
      <c r="AA41" s="214"/>
      <c r="AB41" s="214"/>
      <c r="AC41" s="214"/>
      <c r="AD41" s="214"/>
      <c r="AE41" s="214"/>
      <c r="AF41" s="214"/>
      <c r="AG41" s="214" t="s">
        <v>118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>
      <c r="A42" s="231"/>
      <c r="B42" s="232"/>
      <c r="C42" s="256" t="s">
        <v>157</v>
      </c>
      <c r="D42" s="234"/>
      <c r="E42" s="235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14"/>
      <c r="Z42" s="214"/>
      <c r="AA42" s="214"/>
      <c r="AB42" s="214"/>
      <c r="AC42" s="214"/>
      <c r="AD42" s="214"/>
      <c r="AE42" s="214"/>
      <c r="AF42" s="214"/>
      <c r="AG42" s="214" t="s">
        <v>120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>
      <c r="A43" s="231"/>
      <c r="B43" s="232"/>
      <c r="C43" s="256" t="s">
        <v>158</v>
      </c>
      <c r="D43" s="234"/>
      <c r="E43" s="235">
        <v>0.18</v>
      </c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14"/>
      <c r="Z43" s="214"/>
      <c r="AA43" s="214"/>
      <c r="AB43" s="214"/>
      <c r="AC43" s="214"/>
      <c r="AD43" s="214"/>
      <c r="AE43" s="214"/>
      <c r="AF43" s="214"/>
      <c r="AG43" s="214" t="s">
        <v>120</v>
      </c>
      <c r="AH43" s="214">
        <v>0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>
      <c r="A44" s="243">
        <v>8</v>
      </c>
      <c r="B44" s="244" t="s">
        <v>159</v>
      </c>
      <c r="C44" s="255" t="s">
        <v>160</v>
      </c>
      <c r="D44" s="245" t="s">
        <v>161</v>
      </c>
      <c r="E44" s="246">
        <v>2.4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21</v>
      </c>
      <c r="M44" s="248">
        <f>G44*(1+L44/100)</f>
        <v>0</v>
      </c>
      <c r="N44" s="248">
        <v>4.965E-2</v>
      </c>
      <c r="O44" s="248">
        <f>ROUND(E44*N44,2)</f>
        <v>0.12</v>
      </c>
      <c r="P44" s="248">
        <v>0</v>
      </c>
      <c r="Q44" s="248">
        <f>ROUND(E44*P44,2)</f>
        <v>0</v>
      </c>
      <c r="R44" s="248"/>
      <c r="S44" s="248" t="s">
        <v>116</v>
      </c>
      <c r="T44" s="249" t="s">
        <v>116</v>
      </c>
      <c r="U44" s="233">
        <v>0.94</v>
      </c>
      <c r="V44" s="233">
        <f>ROUND(E44*U44,2)</f>
        <v>2.2599999999999998</v>
      </c>
      <c r="W44" s="233"/>
      <c r="X44" s="233" t="s">
        <v>117</v>
      </c>
      <c r="Y44" s="214"/>
      <c r="Z44" s="214"/>
      <c r="AA44" s="214"/>
      <c r="AB44" s="214"/>
      <c r="AC44" s="214"/>
      <c r="AD44" s="214"/>
      <c r="AE44" s="214"/>
      <c r="AF44" s="214"/>
      <c r="AG44" s="214" t="s">
        <v>118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>
      <c r="A45" s="231"/>
      <c r="B45" s="232"/>
      <c r="C45" s="256" t="s">
        <v>162</v>
      </c>
      <c r="D45" s="234"/>
      <c r="E45" s="235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14"/>
      <c r="Z45" s="214"/>
      <c r="AA45" s="214"/>
      <c r="AB45" s="214"/>
      <c r="AC45" s="214"/>
      <c r="AD45" s="214"/>
      <c r="AE45" s="214"/>
      <c r="AF45" s="214"/>
      <c r="AG45" s="214" t="s">
        <v>120</v>
      </c>
      <c r="AH45" s="214"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>
      <c r="A46" s="231"/>
      <c r="B46" s="232"/>
      <c r="C46" s="256" t="s">
        <v>163</v>
      </c>
      <c r="D46" s="234"/>
      <c r="E46" s="235">
        <v>2.4</v>
      </c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14"/>
      <c r="Z46" s="214"/>
      <c r="AA46" s="214"/>
      <c r="AB46" s="214"/>
      <c r="AC46" s="214"/>
      <c r="AD46" s="214"/>
      <c r="AE46" s="214"/>
      <c r="AF46" s="214"/>
      <c r="AG46" s="214" t="s">
        <v>120</v>
      </c>
      <c r="AH46" s="214"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>
      <c r="A47" s="243">
        <v>9</v>
      </c>
      <c r="B47" s="244" t="s">
        <v>164</v>
      </c>
      <c r="C47" s="255" t="s">
        <v>165</v>
      </c>
      <c r="D47" s="245" t="s">
        <v>161</v>
      </c>
      <c r="E47" s="246">
        <v>0.18</v>
      </c>
      <c r="F47" s="247"/>
      <c r="G47" s="248">
        <f>ROUND(E47*F47,2)</f>
        <v>0</v>
      </c>
      <c r="H47" s="247"/>
      <c r="I47" s="248">
        <f>ROUND(E47*H47,2)</f>
        <v>0</v>
      </c>
      <c r="J47" s="247"/>
      <c r="K47" s="248">
        <f>ROUND(E47*J47,2)</f>
        <v>0</v>
      </c>
      <c r="L47" s="248">
        <v>21</v>
      </c>
      <c r="M47" s="248">
        <f>G47*(1+L47/100)</f>
        <v>0</v>
      </c>
      <c r="N47" s="248">
        <v>0</v>
      </c>
      <c r="O47" s="248">
        <f>ROUND(E47*N47,2)</f>
        <v>0</v>
      </c>
      <c r="P47" s="248">
        <v>0</v>
      </c>
      <c r="Q47" s="248">
        <f>ROUND(E47*P47,2)</f>
        <v>0</v>
      </c>
      <c r="R47" s="248"/>
      <c r="S47" s="248" t="s">
        <v>116</v>
      </c>
      <c r="T47" s="249" t="s">
        <v>116</v>
      </c>
      <c r="U47" s="233">
        <v>0.28999999999999998</v>
      </c>
      <c r="V47" s="233">
        <f>ROUND(E47*U47,2)</f>
        <v>0.05</v>
      </c>
      <c r="W47" s="233"/>
      <c r="X47" s="233" t="s">
        <v>117</v>
      </c>
      <c r="Y47" s="214"/>
      <c r="Z47" s="214"/>
      <c r="AA47" s="214"/>
      <c r="AB47" s="214"/>
      <c r="AC47" s="214"/>
      <c r="AD47" s="214"/>
      <c r="AE47" s="214"/>
      <c r="AF47" s="214"/>
      <c r="AG47" s="214" t="s">
        <v>118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>
      <c r="A48" s="231"/>
      <c r="B48" s="232"/>
      <c r="C48" s="256" t="s">
        <v>157</v>
      </c>
      <c r="D48" s="234"/>
      <c r="E48" s="235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14"/>
      <c r="Z48" s="214"/>
      <c r="AA48" s="214"/>
      <c r="AB48" s="214"/>
      <c r="AC48" s="214"/>
      <c r="AD48" s="214"/>
      <c r="AE48" s="214"/>
      <c r="AF48" s="214"/>
      <c r="AG48" s="214" t="s">
        <v>120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>
      <c r="A49" s="231"/>
      <c r="B49" s="232"/>
      <c r="C49" s="256" t="s">
        <v>158</v>
      </c>
      <c r="D49" s="234"/>
      <c r="E49" s="235">
        <v>0.18</v>
      </c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14"/>
      <c r="Z49" s="214"/>
      <c r="AA49" s="214"/>
      <c r="AB49" s="214"/>
      <c r="AC49" s="214"/>
      <c r="AD49" s="214"/>
      <c r="AE49" s="214"/>
      <c r="AF49" s="214"/>
      <c r="AG49" s="214" t="s">
        <v>120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>
      <c r="A50" s="243">
        <v>10</v>
      </c>
      <c r="B50" s="244" t="s">
        <v>166</v>
      </c>
      <c r="C50" s="255" t="s">
        <v>167</v>
      </c>
      <c r="D50" s="245" t="s">
        <v>144</v>
      </c>
      <c r="E50" s="246">
        <v>1.107E-2</v>
      </c>
      <c r="F50" s="247"/>
      <c r="G50" s="248">
        <f>ROUND(E50*F50,2)</f>
        <v>0</v>
      </c>
      <c r="H50" s="247"/>
      <c r="I50" s="248">
        <f>ROUND(E50*H50,2)</f>
        <v>0</v>
      </c>
      <c r="J50" s="247"/>
      <c r="K50" s="248">
        <f>ROUND(E50*J50,2)</f>
        <v>0</v>
      </c>
      <c r="L50" s="248">
        <v>21</v>
      </c>
      <c r="M50" s="248">
        <f>G50*(1+L50/100)</f>
        <v>0</v>
      </c>
      <c r="N50" s="248">
        <v>1.0166500000000001</v>
      </c>
      <c r="O50" s="248">
        <f>ROUND(E50*N50,2)</f>
        <v>0.01</v>
      </c>
      <c r="P50" s="248">
        <v>0</v>
      </c>
      <c r="Q50" s="248">
        <f>ROUND(E50*P50,2)</f>
        <v>0</v>
      </c>
      <c r="R50" s="248"/>
      <c r="S50" s="248" t="s">
        <v>116</v>
      </c>
      <c r="T50" s="249" t="s">
        <v>116</v>
      </c>
      <c r="U50" s="233">
        <v>27.672999999999998</v>
      </c>
      <c r="V50" s="233">
        <f>ROUND(E50*U50,2)</f>
        <v>0.31</v>
      </c>
      <c r="W50" s="233"/>
      <c r="X50" s="233" t="s">
        <v>117</v>
      </c>
      <c r="Y50" s="214"/>
      <c r="Z50" s="214"/>
      <c r="AA50" s="214"/>
      <c r="AB50" s="214"/>
      <c r="AC50" s="214"/>
      <c r="AD50" s="214"/>
      <c r="AE50" s="214"/>
      <c r="AF50" s="214"/>
      <c r="AG50" s="214" t="s">
        <v>118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>
      <c r="A51" s="231"/>
      <c r="B51" s="232"/>
      <c r="C51" s="256" t="s">
        <v>168</v>
      </c>
      <c r="D51" s="234"/>
      <c r="E51" s="235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14"/>
      <c r="Z51" s="214"/>
      <c r="AA51" s="214"/>
      <c r="AB51" s="214"/>
      <c r="AC51" s="214"/>
      <c r="AD51" s="214"/>
      <c r="AE51" s="214"/>
      <c r="AF51" s="214"/>
      <c r="AG51" s="214" t="s">
        <v>120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>
      <c r="A52" s="231"/>
      <c r="B52" s="232"/>
      <c r="C52" s="256" t="s">
        <v>169</v>
      </c>
      <c r="D52" s="234"/>
      <c r="E52" s="235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14"/>
      <c r="Z52" s="214"/>
      <c r="AA52" s="214"/>
      <c r="AB52" s="214"/>
      <c r="AC52" s="214"/>
      <c r="AD52" s="214"/>
      <c r="AE52" s="214"/>
      <c r="AF52" s="214"/>
      <c r="AG52" s="214" t="s">
        <v>120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>
      <c r="A53" s="231"/>
      <c r="B53" s="232"/>
      <c r="C53" s="256" t="s">
        <v>170</v>
      </c>
      <c r="D53" s="234"/>
      <c r="E53" s="235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14"/>
      <c r="Z53" s="214"/>
      <c r="AA53" s="214"/>
      <c r="AB53" s="214"/>
      <c r="AC53" s="214"/>
      <c r="AD53" s="214"/>
      <c r="AE53" s="214"/>
      <c r="AF53" s="214"/>
      <c r="AG53" s="214" t="s">
        <v>120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>
      <c r="A54" s="231"/>
      <c r="B54" s="232"/>
      <c r="C54" s="256" t="s">
        <v>171</v>
      </c>
      <c r="D54" s="234"/>
      <c r="E54" s="235">
        <v>1.107E-2</v>
      </c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14"/>
      <c r="Z54" s="214"/>
      <c r="AA54" s="214"/>
      <c r="AB54" s="214"/>
      <c r="AC54" s="214"/>
      <c r="AD54" s="214"/>
      <c r="AE54" s="214"/>
      <c r="AF54" s="214"/>
      <c r="AG54" s="214" t="s">
        <v>120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ht="22.5" outlineLevel="1">
      <c r="A55" s="243">
        <v>11</v>
      </c>
      <c r="B55" s="244" t="s">
        <v>172</v>
      </c>
      <c r="C55" s="255" t="s">
        <v>173</v>
      </c>
      <c r="D55" s="245" t="s">
        <v>174</v>
      </c>
      <c r="E55" s="246">
        <v>4.2272999999999996</v>
      </c>
      <c r="F55" s="247"/>
      <c r="G55" s="248">
        <f>ROUND(E55*F55,2)</f>
        <v>0</v>
      </c>
      <c r="H55" s="247"/>
      <c r="I55" s="248">
        <f>ROUND(E55*H55,2)</f>
        <v>0</v>
      </c>
      <c r="J55" s="247"/>
      <c r="K55" s="248">
        <f>ROUND(E55*J55,2)</f>
        <v>0</v>
      </c>
      <c r="L55" s="248">
        <v>21</v>
      </c>
      <c r="M55" s="248">
        <f>G55*(1+L55/100)</f>
        <v>0</v>
      </c>
      <c r="N55" s="248">
        <v>1E-3</v>
      </c>
      <c r="O55" s="248">
        <f>ROUND(E55*N55,2)</f>
        <v>0</v>
      </c>
      <c r="P55" s="248">
        <v>0</v>
      </c>
      <c r="Q55" s="248">
        <f>ROUND(E55*P55,2)</f>
        <v>0</v>
      </c>
      <c r="R55" s="248" t="s">
        <v>175</v>
      </c>
      <c r="S55" s="248" t="s">
        <v>116</v>
      </c>
      <c r="T55" s="249" t="s">
        <v>116</v>
      </c>
      <c r="U55" s="233">
        <v>0</v>
      </c>
      <c r="V55" s="233">
        <f>ROUND(E55*U55,2)</f>
        <v>0</v>
      </c>
      <c r="W55" s="233"/>
      <c r="X55" s="233" t="s">
        <v>176</v>
      </c>
      <c r="Y55" s="214"/>
      <c r="Z55" s="214"/>
      <c r="AA55" s="214"/>
      <c r="AB55" s="214"/>
      <c r="AC55" s="214"/>
      <c r="AD55" s="214"/>
      <c r="AE55" s="214"/>
      <c r="AF55" s="214"/>
      <c r="AG55" s="214" t="s">
        <v>177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ht="22.5" outlineLevel="1">
      <c r="A56" s="231"/>
      <c r="B56" s="232"/>
      <c r="C56" s="256" t="s">
        <v>178</v>
      </c>
      <c r="D56" s="234"/>
      <c r="E56" s="235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14"/>
      <c r="Z56" s="214"/>
      <c r="AA56" s="214"/>
      <c r="AB56" s="214"/>
      <c r="AC56" s="214"/>
      <c r="AD56" s="214"/>
      <c r="AE56" s="214"/>
      <c r="AF56" s="214"/>
      <c r="AG56" s="214" t="s">
        <v>120</v>
      </c>
      <c r="AH56" s="214"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>
      <c r="A57" s="231"/>
      <c r="B57" s="232"/>
      <c r="C57" s="256" t="s">
        <v>179</v>
      </c>
      <c r="D57" s="234"/>
      <c r="E57" s="235">
        <v>4.2272999999999996</v>
      </c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14"/>
      <c r="Z57" s="214"/>
      <c r="AA57" s="214"/>
      <c r="AB57" s="214"/>
      <c r="AC57" s="214"/>
      <c r="AD57" s="214"/>
      <c r="AE57" s="214"/>
      <c r="AF57" s="214"/>
      <c r="AG57" s="214" t="s">
        <v>120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>
      <c r="A58" s="243">
        <v>12</v>
      </c>
      <c r="B58" s="244" t="s">
        <v>180</v>
      </c>
      <c r="C58" s="255" t="s">
        <v>181</v>
      </c>
      <c r="D58" s="245" t="s">
        <v>144</v>
      </c>
      <c r="E58" s="246">
        <v>1.14E-2</v>
      </c>
      <c r="F58" s="247"/>
      <c r="G58" s="248">
        <f>ROUND(E58*F58,2)</f>
        <v>0</v>
      </c>
      <c r="H58" s="247"/>
      <c r="I58" s="248">
        <f>ROUND(E58*H58,2)</f>
        <v>0</v>
      </c>
      <c r="J58" s="247"/>
      <c r="K58" s="248">
        <f>ROUND(E58*J58,2)</f>
        <v>0</v>
      </c>
      <c r="L58" s="248">
        <v>21</v>
      </c>
      <c r="M58" s="248">
        <f>G58*(1+L58/100)</f>
        <v>0</v>
      </c>
      <c r="N58" s="248">
        <v>1</v>
      </c>
      <c r="O58" s="248">
        <f>ROUND(E58*N58,2)</f>
        <v>0.01</v>
      </c>
      <c r="P58" s="248">
        <v>0</v>
      </c>
      <c r="Q58" s="248">
        <f>ROUND(E58*P58,2)</f>
        <v>0</v>
      </c>
      <c r="R58" s="248" t="s">
        <v>175</v>
      </c>
      <c r="S58" s="248" t="s">
        <v>116</v>
      </c>
      <c r="T58" s="249" t="s">
        <v>116</v>
      </c>
      <c r="U58" s="233">
        <v>0</v>
      </c>
      <c r="V58" s="233">
        <f>ROUND(E58*U58,2)</f>
        <v>0</v>
      </c>
      <c r="W58" s="233"/>
      <c r="X58" s="233" t="s">
        <v>176</v>
      </c>
      <c r="Y58" s="214"/>
      <c r="Z58" s="214"/>
      <c r="AA58" s="214"/>
      <c r="AB58" s="214"/>
      <c r="AC58" s="214"/>
      <c r="AD58" s="214"/>
      <c r="AE58" s="214"/>
      <c r="AF58" s="214"/>
      <c r="AG58" s="214" t="s">
        <v>177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ht="22.5" outlineLevel="1">
      <c r="A59" s="231"/>
      <c r="B59" s="232"/>
      <c r="C59" s="256" t="s">
        <v>182</v>
      </c>
      <c r="D59" s="234"/>
      <c r="E59" s="235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14"/>
      <c r="Z59" s="214"/>
      <c r="AA59" s="214"/>
      <c r="AB59" s="214"/>
      <c r="AC59" s="214"/>
      <c r="AD59" s="214"/>
      <c r="AE59" s="214"/>
      <c r="AF59" s="214"/>
      <c r="AG59" s="214" t="s">
        <v>120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>
      <c r="A60" s="231"/>
      <c r="B60" s="232"/>
      <c r="C60" s="256" t="s">
        <v>183</v>
      </c>
      <c r="D60" s="234"/>
      <c r="E60" s="235">
        <v>1.14E-2</v>
      </c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14"/>
      <c r="Z60" s="214"/>
      <c r="AA60" s="214"/>
      <c r="AB60" s="214"/>
      <c r="AC60" s="214"/>
      <c r="AD60" s="214"/>
      <c r="AE60" s="214"/>
      <c r="AF60" s="214"/>
      <c r="AG60" s="214" t="s">
        <v>120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ht="22.5" outlineLevel="1">
      <c r="A61" s="243">
        <v>13</v>
      </c>
      <c r="B61" s="244" t="s">
        <v>184</v>
      </c>
      <c r="C61" s="255" t="s">
        <v>185</v>
      </c>
      <c r="D61" s="245" t="s">
        <v>144</v>
      </c>
      <c r="E61" s="246">
        <v>0.15371000000000001</v>
      </c>
      <c r="F61" s="247"/>
      <c r="G61" s="248">
        <f>ROUND(E61*F61,2)</f>
        <v>0</v>
      </c>
      <c r="H61" s="247"/>
      <c r="I61" s="248">
        <f>ROUND(E61*H61,2)</f>
        <v>0</v>
      </c>
      <c r="J61" s="247"/>
      <c r="K61" s="248">
        <f>ROUND(E61*J61,2)</f>
        <v>0</v>
      </c>
      <c r="L61" s="248">
        <v>21</v>
      </c>
      <c r="M61" s="248">
        <f>G61*(1+L61/100)</f>
        <v>0</v>
      </c>
      <c r="N61" s="248">
        <v>1</v>
      </c>
      <c r="O61" s="248">
        <f>ROUND(E61*N61,2)</f>
        <v>0.15</v>
      </c>
      <c r="P61" s="248">
        <v>0</v>
      </c>
      <c r="Q61" s="248">
        <f>ROUND(E61*P61,2)</f>
        <v>0</v>
      </c>
      <c r="R61" s="248" t="s">
        <v>175</v>
      </c>
      <c r="S61" s="248" t="s">
        <v>116</v>
      </c>
      <c r="T61" s="249" t="s">
        <v>116</v>
      </c>
      <c r="U61" s="233">
        <v>0</v>
      </c>
      <c r="V61" s="233">
        <f>ROUND(E61*U61,2)</f>
        <v>0</v>
      </c>
      <c r="W61" s="233"/>
      <c r="X61" s="233" t="s">
        <v>176</v>
      </c>
      <c r="Y61" s="214"/>
      <c r="Z61" s="214"/>
      <c r="AA61" s="214"/>
      <c r="AB61" s="214"/>
      <c r="AC61" s="214"/>
      <c r="AD61" s="214"/>
      <c r="AE61" s="214"/>
      <c r="AF61" s="214"/>
      <c r="AG61" s="214" t="s">
        <v>177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22.5" outlineLevel="1">
      <c r="A62" s="231"/>
      <c r="B62" s="232"/>
      <c r="C62" s="256" t="s">
        <v>186</v>
      </c>
      <c r="D62" s="234"/>
      <c r="E62" s="235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14"/>
      <c r="Z62" s="214"/>
      <c r="AA62" s="214"/>
      <c r="AB62" s="214"/>
      <c r="AC62" s="214"/>
      <c r="AD62" s="214"/>
      <c r="AE62" s="214"/>
      <c r="AF62" s="214"/>
      <c r="AG62" s="214" t="s">
        <v>120</v>
      </c>
      <c r="AH62" s="214"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>
      <c r="A63" s="231"/>
      <c r="B63" s="232"/>
      <c r="C63" s="256" t="s">
        <v>187</v>
      </c>
      <c r="D63" s="234"/>
      <c r="E63" s="235">
        <v>0.15371000000000001</v>
      </c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14"/>
      <c r="Z63" s="214"/>
      <c r="AA63" s="214"/>
      <c r="AB63" s="214"/>
      <c r="AC63" s="214"/>
      <c r="AD63" s="214"/>
      <c r="AE63" s="214"/>
      <c r="AF63" s="214"/>
      <c r="AG63" s="214" t="s">
        <v>120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>
      <c r="A64" s="243">
        <v>14</v>
      </c>
      <c r="B64" s="244" t="s">
        <v>188</v>
      </c>
      <c r="C64" s="255" t="s">
        <v>189</v>
      </c>
      <c r="D64" s="245" t="s">
        <v>144</v>
      </c>
      <c r="E64" s="246">
        <v>0.40367999999999998</v>
      </c>
      <c r="F64" s="247"/>
      <c r="G64" s="248">
        <f>ROUND(E64*F64,2)</f>
        <v>0</v>
      </c>
      <c r="H64" s="247"/>
      <c r="I64" s="248">
        <f>ROUND(E64*H64,2)</f>
        <v>0</v>
      </c>
      <c r="J64" s="247"/>
      <c r="K64" s="248">
        <f>ROUND(E64*J64,2)</f>
        <v>0</v>
      </c>
      <c r="L64" s="248">
        <v>21</v>
      </c>
      <c r="M64" s="248">
        <f>G64*(1+L64/100)</f>
        <v>0</v>
      </c>
      <c r="N64" s="248">
        <v>1</v>
      </c>
      <c r="O64" s="248">
        <f>ROUND(E64*N64,2)</f>
        <v>0.4</v>
      </c>
      <c r="P64" s="248">
        <v>0</v>
      </c>
      <c r="Q64" s="248">
        <f>ROUND(E64*P64,2)</f>
        <v>0</v>
      </c>
      <c r="R64" s="248" t="s">
        <v>175</v>
      </c>
      <c r="S64" s="248" t="s">
        <v>116</v>
      </c>
      <c r="T64" s="249" t="s">
        <v>116</v>
      </c>
      <c r="U64" s="233">
        <v>0</v>
      </c>
      <c r="V64" s="233">
        <f>ROUND(E64*U64,2)</f>
        <v>0</v>
      </c>
      <c r="W64" s="233"/>
      <c r="X64" s="233" t="s">
        <v>176</v>
      </c>
      <c r="Y64" s="214"/>
      <c r="Z64" s="214"/>
      <c r="AA64" s="214"/>
      <c r="AB64" s="214"/>
      <c r="AC64" s="214"/>
      <c r="AD64" s="214"/>
      <c r="AE64" s="214"/>
      <c r="AF64" s="214"/>
      <c r="AG64" s="214" t="s">
        <v>177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ht="22.5" outlineLevel="1">
      <c r="A65" s="231"/>
      <c r="B65" s="232"/>
      <c r="C65" s="256" t="s">
        <v>190</v>
      </c>
      <c r="D65" s="234"/>
      <c r="E65" s="235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14"/>
      <c r="Z65" s="214"/>
      <c r="AA65" s="214"/>
      <c r="AB65" s="214"/>
      <c r="AC65" s="214"/>
      <c r="AD65" s="214"/>
      <c r="AE65" s="214"/>
      <c r="AF65" s="214"/>
      <c r="AG65" s="214" t="s">
        <v>120</v>
      </c>
      <c r="AH65" s="214">
        <v>0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>
      <c r="A66" s="231"/>
      <c r="B66" s="232"/>
      <c r="C66" s="256" t="s">
        <v>191</v>
      </c>
      <c r="D66" s="234"/>
      <c r="E66" s="235">
        <v>0.40367999999999998</v>
      </c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14"/>
      <c r="Z66" s="214"/>
      <c r="AA66" s="214"/>
      <c r="AB66" s="214"/>
      <c r="AC66" s="214"/>
      <c r="AD66" s="214"/>
      <c r="AE66" s="214"/>
      <c r="AF66" s="214"/>
      <c r="AG66" s="214" t="s">
        <v>120</v>
      </c>
      <c r="AH66" s="214"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>
      <c r="A67" s="243">
        <v>15</v>
      </c>
      <c r="B67" s="244" t="s">
        <v>192</v>
      </c>
      <c r="C67" s="255" t="s">
        <v>193</v>
      </c>
      <c r="D67" s="245" t="s">
        <v>144</v>
      </c>
      <c r="E67" s="246">
        <v>0.128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8">
        <f>ROUND(E67*J67,2)</f>
        <v>0</v>
      </c>
      <c r="L67" s="248">
        <v>21</v>
      </c>
      <c r="M67" s="248">
        <f>G67*(1+L67/100)</f>
        <v>0</v>
      </c>
      <c r="N67" s="248">
        <v>1</v>
      </c>
      <c r="O67" s="248">
        <f>ROUND(E67*N67,2)</f>
        <v>0.13</v>
      </c>
      <c r="P67" s="248">
        <v>0</v>
      </c>
      <c r="Q67" s="248">
        <f>ROUND(E67*P67,2)</f>
        <v>0</v>
      </c>
      <c r="R67" s="248" t="s">
        <v>175</v>
      </c>
      <c r="S67" s="248" t="s">
        <v>116</v>
      </c>
      <c r="T67" s="249" t="s">
        <v>116</v>
      </c>
      <c r="U67" s="233">
        <v>0</v>
      </c>
      <c r="V67" s="233">
        <f>ROUND(E67*U67,2)</f>
        <v>0</v>
      </c>
      <c r="W67" s="233"/>
      <c r="X67" s="233" t="s">
        <v>176</v>
      </c>
      <c r="Y67" s="214"/>
      <c r="Z67" s="214"/>
      <c r="AA67" s="214"/>
      <c r="AB67" s="214"/>
      <c r="AC67" s="214"/>
      <c r="AD67" s="214"/>
      <c r="AE67" s="214"/>
      <c r="AF67" s="214"/>
      <c r="AG67" s="214" t="s">
        <v>177</v>
      </c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ht="22.5" outlineLevel="1">
      <c r="A68" s="231"/>
      <c r="B68" s="232"/>
      <c r="C68" s="256" t="s">
        <v>194</v>
      </c>
      <c r="D68" s="234"/>
      <c r="E68" s="235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14"/>
      <c r="Z68" s="214"/>
      <c r="AA68" s="214"/>
      <c r="AB68" s="214"/>
      <c r="AC68" s="214"/>
      <c r="AD68" s="214"/>
      <c r="AE68" s="214"/>
      <c r="AF68" s="214"/>
      <c r="AG68" s="214" t="s">
        <v>120</v>
      </c>
      <c r="AH68" s="214">
        <v>0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ht="22.5" outlineLevel="1">
      <c r="A69" s="231"/>
      <c r="B69" s="232"/>
      <c r="C69" s="256" t="s">
        <v>195</v>
      </c>
      <c r="D69" s="234"/>
      <c r="E69" s="235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14"/>
      <c r="Z69" s="214"/>
      <c r="AA69" s="214"/>
      <c r="AB69" s="214"/>
      <c r="AC69" s="214"/>
      <c r="AD69" s="214"/>
      <c r="AE69" s="214"/>
      <c r="AF69" s="214"/>
      <c r="AG69" s="214" t="s">
        <v>120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>
      <c r="A70" s="231"/>
      <c r="B70" s="232"/>
      <c r="C70" s="256" t="s">
        <v>196</v>
      </c>
      <c r="D70" s="234"/>
      <c r="E70" s="235">
        <v>0.128</v>
      </c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14"/>
      <c r="Z70" s="214"/>
      <c r="AA70" s="214"/>
      <c r="AB70" s="214"/>
      <c r="AC70" s="214"/>
      <c r="AD70" s="214"/>
      <c r="AE70" s="214"/>
      <c r="AF70" s="214"/>
      <c r="AG70" s="214" t="s">
        <v>120</v>
      </c>
      <c r="AH70" s="214">
        <v>0</v>
      </c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>
      <c r="A71" s="237" t="s">
        <v>111</v>
      </c>
      <c r="B71" s="238" t="s">
        <v>67</v>
      </c>
      <c r="C71" s="254" t="s">
        <v>68</v>
      </c>
      <c r="D71" s="239"/>
      <c r="E71" s="240"/>
      <c r="F71" s="241"/>
      <c r="G71" s="241">
        <f>SUMIF(AG72:AG81,"&lt;&gt;NOR",G72:G81)</f>
        <v>0</v>
      </c>
      <c r="H71" s="241"/>
      <c r="I71" s="241">
        <f>SUM(I72:I81)</f>
        <v>0</v>
      </c>
      <c r="J71" s="241"/>
      <c r="K71" s="241">
        <f>SUM(K72:K81)</f>
        <v>0</v>
      </c>
      <c r="L71" s="241"/>
      <c r="M71" s="241">
        <f>SUM(M72:M81)</f>
        <v>0</v>
      </c>
      <c r="N71" s="241"/>
      <c r="O71" s="241">
        <f>SUM(O72:O81)</f>
        <v>7.0000000000000007E-2</v>
      </c>
      <c r="P71" s="241"/>
      <c r="Q71" s="241">
        <f>SUM(Q72:Q81)</f>
        <v>0</v>
      </c>
      <c r="R71" s="241"/>
      <c r="S71" s="241"/>
      <c r="T71" s="242"/>
      <c r="U71" s="236"/>
      <c r="V71" s="236">
        <f>SUM(V72:V81)</f>
        <v>3.9699999999999998</v>
      </c>
      <c r="W71" s="236"/>
      <c r="X71" s="236"/>
      <c r="AG71" t="s">
        <v>112</v>
      </c>
    </row>
    <row r="72" spans="1:60" outlineLevel="1">
      <c r="A72" s="243">
        <v>16</v>
      </c>
      <c r="B72" s="244" t="s">
        <v>197</v>
      </c>
      <c r="C72" s="255" t="s">
        <v>198</v>
      </c>
      <c r="D72" s="245" t="s">
        <v>115</v>
      </c>
      <c r="E72" s="246">
        <v>7</v>
      </c>
      <c r="F72" s="247"/>
      <c r="G72" s="248">
        <f>ROUND(E72*F72,2)</f>
        <v>0</v>
      </c>
      <c r="H72" s="247"/>
      <c r="I72" s="248">
        <f>ROUND(E72*H72,2)</f>
        <v>0</v>
      </c>
      <c r="J72" s="247"/>
      <c r="K72" s="248">
        <f>ROUND(E72*J72,2)</f>
        <v>0</v>
      </c>
      <c r="L72" s="248">
        <v>21</v>
      </c>
      <c r="M72" s="248">
        <f>G72*(1+L72/100)</f>
        <v>0</v>
      </c>
      <c r="N72" s="248">
        <v>2.1000000000000001E-4</v>
      </c>
      <c r="O72" s="248">
        <f>ROUND(E72*N72,2)</f>
        <v>0</v>
      </c>
      <c r="P72" s="248">
        <v>0</v>
      </c>
      <c r="Q72" s="248">
        <f>ROUND(E72*P72,2)</f>
        <v>0</v>
      </c>
      <c r="R72" s="248"/>
      <c r="S72" s="248" t="s">
        <v>116</v>
      </c>
      <c r="T72" s="249" t="s">
        <v>116</v>
      </c>
      <c r="U72" s="233">
        <v>7.0000000000000007E-2</v>
      </c>
      <c r="V72" s="233">
        <f>ROUND(E72*U72,2)</f>
        <v>0.49</v>
      </c>
      <c r="W72" s="233"/>
      <c r="X72" s="233" t="s">
        <v>117</v>
      </c>
      <c r="Y72" s="214"/>
      <c r="Z72" s="214"/>
      <c r="AA72" s="214"/>
      <c r="AB72" s="214"/>
      <c r="AC72" s="214"/>
      <c r="AD72" s="214"/>
      <c r="AE72" s="214"/>
      <c r="AF72" s="214"/>
      <c r="AG72" s="214" t="s">
        <v>118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ht="22.5" outlineLevel="1">
      <c r="A73" s="231"/>
      <c r="B73" s="232"/>
      <c r="C73" s="256" t="s">
        <v>199</v>
      </c>
      <c r="D73" s="234"/>
      <c r="E73" s="235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14"/>
      <c r="Z73" s="214"/>
      <c r="AA73" s="214"/>
      <c r="AB73" s="214"/>
      <c r="AC73" s="214"/>
      <c r="AD73" s="214"/>
      <c r="AE73" s="214"/>
      <c r="AF73" s="214"/>
      <c r="AG73" s="214" t="s">
        <v>120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>
      <c r="A74" s="231"/>
      <c r="B74" s="232"/>
      <c r="C74" s="256" t="s">
        <v>121</v>
      </c>
      <c r="D74" s="234"/>
      <c r="E74" s="235">
        <v>7</v>
      </c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14"/>
      <c r="Z74" s="214"/>
      <c r="AA74" s="214"/>
      <c r="AB74" s="214"/>
      <c r="AC74" s="214"/>
      <c r="AD74" s="214"/>
      <c r="AE74" s="214"/>
      <c r="AF74" s="214"/>
      <c r="AG74" s="214" t="s">
        <v>120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>
      <c r="A75" s="243">
        <v>17</v>
      </c>
      <c r="B75" s="244" t="s">
        <v>200</v>
      </c>
      <c r="C75" s="255" t="s">
        <v>201</v>
      </c>
      <c r="D75" s="245" t="s">
        <v>115</v>
      </c>
      <c r="E75" s="246">
        <v>1</v>
      </c>
      <c r="F75" s="247"/>
      <c r="G75" s="248">
        <f>ROUND(E75*F75,2)</f>
        <v>0</v>
      </c>
      <c r="H75" s="247"/>
      <c r="I75" s="248">
        <f>ROUND(E75*H75,2)</f>
        <v>0</v>
      </c>
      <c r="J75" s="247"/>
      <c r="K75" s="248">
        <f>ROUND(E75*J75,2)</f>
        <v>0</v>
      </c>
      <c r="L75" s="248">
        <v>21</v>
      </c>
      <c r="M75" s="248">
        <f>G75*(1+L75/100)</f>
        <v>0</v>
      </c>
      <c r="N75" s="248">
        <v>2.214E-2</v>
      </c>
      <c r="O75" s="248">
        <f>ROUND(E75*N75,2)</f>
        <v>0.02</v>
      </c>
      <c r="P75" s="248">
        <v>0</v>
      </c>
      <c r="Q75" s="248">
        <f>ROUND(E75*P75,2)</f>
        <v>0</v>
      </c>
      <c r="R75" s="248"/>
      <c r="S75" s="248" t="s">
        <v>116</v>
      </c>
      <c r="T75" s="249" t="s">
        <v>116</v>
      </c>
      <c r="U75" s="233">
        <v>1.248</v>
      </c>
      <c r="V75" s="233">
        <f>ROUND(E75*U75,2)</f>
        <v>1.25</v>
      </c>
      <c r="W75" s="233"/>
      <c r="X75" s="233" t="s">
        <v>117</v>
      </c>
      <c r="Y75" s="214"/>
      <c r="Z75" s="214"/>
      <c r="AA75" s="214"/>
      <c r="AB75" s="214"/>
      <c r="AC75" s="214"/>
      <c r="AD75" s="214"/>
      <c r="AE75" s="214"/>
      <c r="AF75" s="214"/>
      <c r="AG75" s="214" t="s">
        <v>118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ht="22.5" outlineLevel="1">
      <c r="A76" s="231"/>
      <c r="B76" s="232"/>
      <c r="C76" s="256" t="s">
        <v>202</v>
      </c>
      <c r="D76" s="234"/>
      <c r="E76" s="235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14"/>
      <c r="Z76" s="214"/>
      <c r="AA76" s="214"/>
      <c r="AB76" s="214"/>
      <c r="AC76" s="214"/>
      <c r="AD76" s="214"/>
      <c r="AE76" s="214"/>
      <c r="AF76" s="214"/>
      <c r="AG76" s="214" t="s">
        <v>120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ht="22.5" outlineLevel="1">
      <c r="A77" s="231"/>
      <c r="B77" s="232"/>
      <c r="C77" s="256" t="s">
        <v>203</v>
      </c>
      <c r="D77" s="234"/>
      <c r="E77" s="235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14"/>
      <c r="Z77" s="214"/>
      <c r="AA77" s="214"/>
      <c r="AB77" s="214"/>
      <c r="AC77" s="214"/>
      <c r="AD77" s="214"/>
      <c r="AE77" s="214"/>
      <c r="AF77" s="214"/>
      <c r="AG77" s="214" t="s">
        <v>120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>
      <c r="A78" s="231"/>
      <c r="B78" s="232"/>
      <c r="C78" s="256" t="s">
        <v>43</v>
      </c>
      <c r="D78" s="234"/>
      <c r="E78" s="235">
        <v>1</v>
      </c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14"/>
      <c r="Z78" s="214"/>
      <c r="AA78" s="214"/>
      <c r="AB78" s="214"/>
      <c r="AC78" s="214"/>
      <c r="AD78" s="214"/>
      <c r="AE78" s="214"/>
      <c r="AF78" s="214"/>
      <c r="AG78" s="214" t="s">
        <v>120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>
      <c r="A79" s="243">
        <v>18</v>
      </c>
      <c r="B79" s="244" t="s">
        <v>204</v>
      </c>
      <c r="C79" s="255" t="s">
        <v>205</v>
      </c>
      <c r="D79" s="245" t="s">
        <v>115</v>
      </c>
      <c r="E79" s="246">
        <v>7</v>
      </c>
      <c r="F79" s="247"/>
      <c r="G79" s="248">
        <f>ROUND(E79*F79,2)</f>
        <v>0</v>
      </c>
      <c r="H79" s="247"/>
      <c r="I79" s="248">
        <f>ROUND(E79*H79,2)</f>
        <v>0</v>
      </c>
      <c r="J79" s="247"/>
      <c r="K79" s="248">
        <f>ROUND(E79*J79,2)</f>
        <v>0</v>
      </c>
      <c r="L79" s="248">
        <v>21</v>
      </c>
      <c r="M79" s="248">
        <f>G79*(1+L79/100)</f>
        <v>0</v>
      </c>
      <c r="N79" s="248">
        <v>7.6299999999999996E-3</v>
      </c>
      <c r="O79" s="248">
        <f>ROUND(E79*N79,2)</f>
        <v>0.05</v>
      </c>
      <c r="P79" s="248">
        <v>0</v>
      </c>
      <c r="Q79" s="248">
        <f>ROUND(E79*P79,2)</f>
        <v>0</v>
      </c>
      <c r="R79" s="248"/>
      <c r="S79" s="248" t="s">
        <v>116</v>
      </c>
      <c r="T79" s="249" t="s">
        <v>116</v>
      </c>
      <c r="U79" s="233">
        <v>0.31900000000000001</v>
      </c>
      <c r="V79" s="233">
        <f>ROUND(E79*U79,2)</f>
        <v>2.23</v>
      </c>
      <c r="W79" s="233"/>
      <c r="X79" s="233" t="s">
        <v>117</v>
      </c>
      <c r="Y79" s="214"/>
      <c r="Z79" s="214"/>
      <c r="AA79" s="214"/>
      <c r="AB79" s="214"/>
      <c r="AC79" s="214"/>
      <c r="AD79" s="214"/>
      <c r="AE79" s="214"/>
      <c r="AF79" s="214"/>
      <c r="AG79" s="214" t="s">
        <v>118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>
      <c r="A80" s="231"/>
      <c r="B80" s="232"/>
      <c r="C80" s="256" t="s">
        <v>206</v>
      </c>
      <c r="D80" s="234"/>
      <c r="E80" s="235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14"/>
      <c r="Z80" s="214"/>
      <c r="AA80" s="214"/>
      <c r="AB80" s="214"/>
      <c r="AC80" s="214"/>
      <c r="AD80" s="214"/>
      <c r="AE80" s="214"/>
      <c r="AF80" s="214"/>
      <c r="AG80" s="214" t="s">
        <v>120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>
      <c r="A81" s="231"/>
      <c r="B81" s="232"/>
      <c r="C81" s="256" t="s">
        <v>121</v>
      </c>
      <c r="D81" s="234"/>
      <c r="E81" s="235">
        <v>7</v>
      </c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14"/>
      <c r="Z81" s="214"/>
      <c r="AA81" s="214"/>
      <c r="AB81" s="214"/>
      <c r="AC81" s="214"/>
      <c r="AD81" s="214"/>
      <c r="AE81" s="214"/>
      <c r="AF81" s="214"/>
      <c r="AG81" s="214" t="s">
        <v>120</v>
      </c>
      <c r="AH81" s="214">
        <v>0</v>
      </c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>
      <c r="A82" s="237" t="s">
        <v>111</v>
      </c>
      <c r="B82" s="238" t="s">
        <v>69</v>
      </c>
      <c r="C82" s="254" t="s">
        <v>70</v>
      </c>
      <c r="D82" s="239"/>
      <c r="E82" s="240"/>
      <c r="F82" s="241"/>
      <c r="G82" s="241">
        <f>SUMIF(AG83:AG117,"&lt;&gt;NOR",G83:G117)</f>
        <v>0</v>
      </c>
      <c r="H82" s="241"/>
      <c r="I82" s="241">
        <f>SUM(I83:I117)</f>
        <v>0</v>
      </c>
      <c r="J82" s="241"/>
      <c r="K82" s="241">
        <f>SUM(K83:K117)</f>
        <v>0</v>
      </c>
      <c r="L82" s="241"/>
      <c r="M82" s="241">
        <f>SUM(M83:M117)</f>
        <v>0</v>
      </c>
      <c r="N82" s="241"/>
      <c r="O82" s="241">
        <f>SUM(O83:O117)</f>
        <v>0.42</v>
      </c>
      <c r="P82" s="241"/>
      <c r="Q82" s="241">
        <f>SUM(Q83:Q117)</f>
        <v>10.860000000000001</v>
      </c>
      <c r="R82" s="241"/>
      <c r="S82" s="241"/>
      <c r="T82" s="242"/>
      <c r="U82" s="236"/>
      <c r="V82" s="236">
        <f>SUM(V83:V117)</f>
        <v>42.68</v>
      </c>
      <c r="W82" s="236"/>
      <c r="X82" s="236"/>
      <c r="AG82" t="s">
        <v>112</v>
      </c>
    </row>
    <row r="83" spans="1:60" outlineLevel="1">
      <c r="A83" s="243">
        <v>19</v>
      </c>
      <c r="B83" s="244" t="s">
        <v>207</v>
      </c>
      <c r="C83" s="255" t="s">
        <v>208</v>
      </c>
      <c r="D83" s="245" t="s">
        <v>129</v>
      </c>
      <c r="E83" s="246">
        <v>2</v>
      </c>
      <c r="F83" s="247"/>
      <c r="G83" s="248">
        <f>ROUND(E83*F83,2)</f>
        <v>0</v>
      </c>
      <c r="H83" s="247"/>
      <c r="I83" s="248">
        <f>ROUND(E83*H83,2)</f>
        <v>0</v>
      </c>
      <c r="J83" s="247"/>
      <c r="K83" s="248">
        <f>ROUND(E83*J83,2)</f>
        <v>0</v>
      </c>
      <c r="L83" s="248">
        <v>21</v>
      </c>
      <c r="M83" s="248">
        <f>G83*(1+L83/100)</f>
        <v>0</v>
      </c>
      <c r="N83" s="248">
        <v>0.12</v>
      </c>
      <c r="O83" s="248">
        <f>ROUND(E83*N83,2)</f>
        <v>0.24</v>
      </c>
      <c r="P83" s="248">
        <v>2.2000000000000002</v>
      </c>
      <c r="Q83" s="248">
        <f>ROUND(E83*P83,2)</f>
        <v>4.4000000000000004</v>
      </c>
      <c r="R83" s="248"/>
      <c r="S83" s="248" t="s">
        <v>116</v>
      </c>
      <c r="T83" s="249" t="s">
        <v>116</v>
      </c>
      <c r="U83" s="233">
        <v>5.2359999999999998</v>
      </c>
      <c r="V83" s="233">
        <f>ROUND(E83*U83,2)</f>
        <v>10.47</v>
      </c>
      <c r="W83" s="233"/>
      <c r="X83" s="233" t="s">
        <v>117</v>
      </c>
      <c r="Y83" s="214"/>
      <c r="Z83" s="214"/>
      <c r="AA83" s="214"/>
      <c r="AB83" s="214"/>
      <c r="AC83" s="214"/>
      <c r="AD83" s="214"/>
      <c r="AE83" s="214"/>
      <c r="AF83" s="214"/>
      <c r="AG83" s="214" t="s">
        <v>118</v>
      </c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ht="22.5" outlineLevel="1">
      <c r="A84" s="231"/>
      <c r="B84" s="232"/>
      <c r="C84" s="256" t="s">
        <v>209</v>
      </c>
      <c r="D84" s="234"/>
      <c r="E84" s="235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14"/>
      <c r="Z84" s="214"/>
      <c r="AA84" s="214"/>
      <c r="AB84" s="214"/>
      <c r="AC84" s="214"/>
      <c r="AD84" s="214"/>
      <c r="AE84" s="214"/>
      <c r="AF84" s="214"/>
      <c r="AG84" s="214" t="s">
        <v>120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>
      <c r="A85" s="231"/>
      <c r="B85" s="232"/>
      <c r="C85" s="256" t="s">
        <v>210</v>
      </c>
      <c r="D85" s="234"/>
      <c r="E85" s="235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14"/>
      <c r="Z85" s="214"/>
      <c r="AA85" s="214"/>
      <c r="AB85" s="214"/>
      <c r="AC85" s="214"/>
      <c r="AD85" s="214"/>
      <c r="AE85" s="214"/>
      <c r="AF85" s="214"/>
      <c r="AG85" s="214" t="s">
        <v>120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>
      <c r="A86" s="231"/>
      <c r="B86" s="232"/>
      <c r="C86" s="256" t="s">
        <v>211</v>
      </c>
      <c r="D86" s="234"/>
      <c r="E86" s="235">
        <v>2</v>
      </c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14"/>
      <c r="Z86" s="214"/>
      <c r="AA86" s="214"/>
      <c r="AB86" s="214"/>
      <c r="AC86" s="214"/>
      <c r="AD86" s="214"/>
      <c r="AE86" s="214"/>
      <c r="AF86" s="214"/>
      <c r="AG86" s="214" t="s">
        <v>120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>
      <c r="A87" s="243">
        <v>20</v>
      </c>
      <c r="B87" s="244" t="s">
        <v>212</v>
      </c>
      <c r="C87" s="255" t="s">
        <v>213</v>
      </c>
      <c r="D87" s="245" t="s">
        <v>129</v>
      </c>
      <c r="E87" s="246">
        <v>1</v>
      </c>
      <c r="F87" s="247"/>
      <c r="G87" s="248">
        <f>ROUND(E87*F87,2)</f>
        <v>0</v>
      </c>
      <c r="H87" s="247"/>
      <c r="I87" s="248">
        <f>ROUND(E87*H87,2)</f>
        <v>0</v>
      </c>
      <c r="J87" s="247"/>
      <c r="K87" s="248">
        <f>ROUND(E87*J87,2)</f>
        <v>0</v>
      </c>
      <c r="L87" s="248">
        <v>21</v>
      </c>
      <c r="M87" s="248">
        <f>G87*(1+L87/100)</f>
        <v>0</v>
      </c>
      <c r="N87" s="248">
        <v>1.1199999999999999E-3</v>
      </c>
      <c r="O87" s="248">
        <f>ROUND(E87*N87,2)</f>
        <v>0</v>
      </c>
      <c r="P87" s="248">
        <v>2.5</v>
      </c>
      <c r="Q87" s="248">
        <f>ROUND(E87*P87,2)</f>
        <v>2.5</v>
      </c>
      <c r="R87" s="248"/>
      <c r="S87" s="248" t="s">
        <v>116</v>
      </c>
      <c r="T87" s="249" t="s">
        <v>116</v>
      </c>
      <c r="U87" s="233">
        <v>2.605</v>
      </c>
      <c r="V87" s="233">
        <f>ROUND(E87*U87,2)</f>
        <v>2.61</v>
      </c>
      <c r="W87" s="233"/>
      <c r="X87" s="233" t="s">
        <v>117</v>
      </c>
      <c r="Y87" s="214"/>
      <c r="Z87" s="214"/>
      <c r="AA87" s="214"/>
      <c r="AB87" s="214"/>
      <c r="AC87" s="214"/>
      <c r="AD87" s="214"/>
      <c r="AE87" s="214"/>
      <c r="AF87" s="214"/>
      <c r="AG87" s="214" t="s">
        <v>118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ht="22.5" outlineLevel="1">
      <c r="A88" s="231"/>
      <c r="B88" s="232"/>
      <c r="C88" s="256" t="s">
        <v>214</v>
      </c>
      <c r="D88" s="234"/>
      <c r="E88" s="235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14"/>
      <c r="Z88" s="214"/>
      <c r="AA88" s="214"/>
      <c r="AB88" s="214"/>
      <c r="AC88" s="214"/>
      <c r="AD88" s="214"/>
      <c r="AE88" s="214"/>
      <c r="AF88" s="214"/>
      <c r="AG88" s="214" t="s">
        <v>120</v>
      </c>
      <c r="AH88" s="214">
        <v>0</v>
      </c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ht="22.5" outlineLevel="1">
      <c r="A89" s="231"/>
      <c r="B89" s="232"/>
      <c r="C89" s="256" t="s">
        <v>215</v>
      </c>
      <c r="D89" s="234"/>
      <c r="E89" s="235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14"/>
      <c r="Z89" s="214"/>
      <c r="AA89" s="214"/>
      <c r="AB89" s="214"/>
      <c r="AC89" s="214"/>
      <c r="AD89" s="214"/>
      <c r="AE89" s="214"/>
      <c r="AF89" s="214"/>
      <c r="AG89" s="214" t="s">
        <v>120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>
      <c r="A90" s="231"/>
      <c r="B90" s="232"/>
      <c r="C90" s="256" t="s">
        <v>43</v>
      </c>
      <c r="D90" s="234"/>
      <c r="E90" s="235">
        <v>1</v>
      </c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14"/>
      <c r="Z90" s="214"/>
      <c r="AA90" s="214"/>
      <c r="AB90" s="214"/>
      <c r="AC90" s="214"/>
      <c r="AD90" s="214"/>
      <c r="AE90" s="214"/>
      <c r="AF90" s="214"/>
      <c r="AG90" s="214" t="s">
        <v>120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>
      <c r="A91" s="243">
        <v>21</v>
      </c>
      <c r="B91" s="244" t="s">
        <v>216</v>
      </c>
      <c r="C91" s="255" t="s">
        <v>217</v>
      </c>
      <c r="D91" s="245" t="s">
        <v>129</v>
      </c>
      <c r="E91" s="246">
        <v>1.4750000000000001</v>
      </c>
      <c r="F91" s="247"/>
      <c r="G91" s="248">
        <f>ROUND(E91*F91,2)</f>
        <v>0</v>
      </c>
      <c r="H91" s="247"/>
      <c r="I91" s="248">
        <f>ROUND(E91*H91,2)</f>
        <v>0</v>
      </c>
      <c r="J91" s="247"/>
      <c r="K91" s="248">
        <f>ROUND(E91*J91,2)</f>
        <v>0</v>
      </c>
      <c r="L91" s="248">
        <v>21</v>
      </c>
      <c r="M91" s="248">
        <f>G91*(1+L91/100)</f>
        <v>0</v>
      </c>
      <c r="N91" s="248">
        <v>0.12173</v>
      </c>
      <c r="O91" s="248">
        <f>ROUND(E91*N91,2)</f>
        <v>0.18</v>
      </c>
      <c r="P91" s="248">
        <v>2.4</v>
      </c>
      <c r="Q91" s="248">
        <f>ROUND(E91*P91,2)</f>
        <v>3.54</v>
      </c>
      <c r="R91" s="248"/>
      <c r="S91" s="248" t="s">
        <v>116</v>
      </c>
      <c r="T91" s="249" t="s">
        <v>116</v>
      </c>
      <c r="U91" s="233">
        <v>16.373999999999999</v>
      </c>
      <c r="V91" s="233">
        <f>ROUND(E91*U91,2)</f>
        <v>24.15</v>
      </c>
      <c r="W91" s="233"/>
      <c r="X91" s="233" t="s">
        <v>117</v>
      </c>
      <c r="Y91" s="214"/>
      <c r="Z91" s="214"/>
      <c r="AA91" s="214"/>
      <c r="AB91" s="214"/>
      <c r="AC91" s="214"/>
      <c r="AD91" s="214"/>
      <c r="AE91" s="214"/>
      <c r="AF91" s="214"/>
      <c r="AG91" s="214" t="s">
        <v>118</v>
      </c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>
      <c r="A92" s="231"/>
      <c r="B92" s="232"/>
      <c r="C92" s="256" t="s">
        <v>218</v>
      </c>
      <c r="D92" s="234"/>
      <c r="E92" s="235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14"/>
      <c r="Z92" s="214"/>
      <c r="AA92" s="214"/>
      <c r="AB92" s="214"/>
      <c r="AC92" s="214"/>
      <c r="AD92" s="214"/>
      <c r="AE92" s="214"/>
      <c r="AF92" s="214"/>
      <c r="AG92" s="214" t="s">
        <v>120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>
      <c r="A93" s="231"/>
      <c r="B93" s="232"/>
      <c r="C93" s="256" t="s">
        <v>219</v>
      </c>
      <c r="D93" s="234"/>
      <c r="E93" s="235">
        <v>1.4750000000000001</v>
      </c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14"/>
      <c r="Z93" s="214"/>
      <c r="AA93" s="214"/>
      <c r="AB93" s="214"/>
      <c r="AC93" s="214"/>
      <c r="AD93" s="214"/>
      <c r="AE93" s="214"/>
      <c r="AF93" s="214"/>
      <c r="AG93" s="214" t="s">
        <v>120</v>
      </c>
      <c r="AH93" s="214">
        <v>0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outlineLevel="1">
      <c r="A94" s="243">
        <v>22</v>
      </c>
      <c r="B94" s="244" t="s">
        <v>220</v>
      </c>
      <c r="C94" s="255" t="s">
        <v>221</v>
      </c>
      <c r="D94" s="245" t="s">
        <v>161</v>
      </c>
      <c r="E94" s="246">
        <v>5.9</v>
      </c>
      <c r="F94" s="247"/>
      <c r="G94" s="248">
        <f>ROUND(E94*F94,2)</f>
        <v>0</v>
      </c>
      <c r="H94" s="247"/>
      <c r="I94" s="248">
        <f>ROUND(E94*H94,2)</f>
        <v>0</v>
      </c>
      <c r="J94" s="247"/>
      <c r="K94" s="248">
        <f>ROUND(E94*J94,2)</f>
        <v>0</v>
      </c>
      <c r="L94" s="248">
        <v>21</v>
      </c>
      <c r="M94" s="248">
        <f>G94*(1+L94/100)</f>
        <v>0</v>
      </c>
      <c r="N94" s="248">
        <v>0</v>
      </c>
      <c r="O94" s="248">
        <f>ROUND(E94*N94,2)</f>
        <v>0</v>
      </c>
      <c r="P94" s="248">
        <v>1.6E-2</v>
      </c>
      <c r="Q94" s="248">
        <f>ROUND(E94*P94,2)</f>
        <v>0.09</v>
      </c>
      <c r="R94" s="248"/>
      <c r="S94" s="248" t="s">
        <v>116</v>
      </c>
      <c r="T94" s="249" t="s">
        <v>116</v>
      </c>
      <c r="U94" s="233">
        <v>0.21</v>
      </c>
      <c r="V94" s="233">
        <f>ROUND(E94*U94,2)</f>
        <v>1.24</v>
      </c>
      <c r="W94" s="233"/>
      <c r="X94" s="233" t="s">
        <v>117</v>
      </c>
      <c r="Y94" s="214"/>
      <c r="Z94" s="214"/>
      <c r="AA94" s="214"/>
      <c r="AB94" s="214"/>
      <c r="AC94" s="214"/>
      <c r="AD94" s="214"/>
      <c r="AE94" s="214"/>
      <c r="AF94" s="214"/>
      <c r="AG94" s="214" t="s">
        <v>118</v>
      </c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>
      <c r="A95" s="231"/>
      <c r="B95" s="232"/>
      <c r="C95" s="256" t="s">
        <v>222</v>
      </c>
      <c r="D95" s="234"/>
      <c r="E95" s="235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14"/>
      <c r="Z95" s="214"/>
      <c r="AA95" s="214"/>
      <c r="AB95" s="214"/>
      <c r="AC95" s="214"/>
      <c r="AD95" s="214"/>
      <c r="AE95" s="214"/>
      <c r="AF95" s="214"/>
      <c r="AG95" s="214" t="s">
        <v>120</v>
      </c>
      <c r="AH95" s="214"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>
      <c r="A96" s="231"/>
      <c r="B96" s="232"/>
      <c r="C96" s="256" t="s">
        <v>223</v>
      </c>
      <c r="D96" s="234"/>
      <c r="E96" s="235">
        <v>5.9</v>
      </c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14"/>
      <c r="Z96" s="214"/>
      <c r="AA96" s="214"/>
      <c r="AB96" s="214"/>
      <c r="AC96" s="214"/>
      <c r="AD96" s="214"/>
      <c r="AE96" s="214"/>
      <c r="AF96" s="214"/>
      <c r="AG96" s="214" t="s">
        <v>120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>
      <c r="A97" s="243">
        <v>23</v>
      </c>
      <c r="B97" s="244" t="s">
        <v>224</v>
      </c>
      <c r="C97" s="255" t="s">
        <v>225</v>
      </c>
      <c r="D97" s="245" t="s">
        <v>115</v>
      </c>
      <c r="E97" s="246">
        <v>7</v>
      </c>
      <c r="F97" s="247"/>
      <c r="G97" s="248">
        <f>ROUND(E97*F97,2)</f>
        <v>0</v>
      </c>
      <c r="H97" s="247"/>
      <c r="I97" s="248">
        <f>ROUND(E97*H97,2)</f>
        <v>0</v>
      </c>
      <c r="J97" s="247"/>
      <c r="K97" s="248">
        <f>ROUND(E97*J97,2)</f>
        <v>0</v>
      </c>
      <c r="L97" s="248">
        <v>21</v>
      </c>
      <c r="M97" s="248">
        <f>G97*(1+L97/100)</f>
        <v>0</v>
      </c>
      <c r="N97" s="248">
        <v>0</v>
      </c>
      <c r="O97" s="248">
        <f>ROUND(E97*N97,2)</f>
        <v>0</v>
      </c>
      <c r="P97" s="248">
        <v>1.4E-2</v>
      </c>
      <c r="Q97" s="248">
        <f>ROUND(E97*P97,2)</f>
        <v>0.1</v>
      </c>
      <c r="R97" s="248"/>
      <c r="S97" s="248" t="s">
        <v>116</v>
      </c>
      <c r="T97" s="249" t="s">
        <v>116</v>
      </c>
      <c r="U97" s="233">
        <v>0.18</v>
      </c>
      <c r="V97" s="233">
        <f>ROUND(E97*U97,2)</f>
        <v>1.26</v>
      </c>
      <c r="W97" s="233"/>
      <c r="X97" s="233" t="s">
        <v>117</v>
      </c>
      <c r="Y97" s="214"/>
      <c r="Z97" s="214"/>
      <c r="AA97" s="214"/>
      <c r="AB97" s="214"/>
      <c r="AC97" s="214"/>
      <c r="AD97" s="214"/>
      <c r="AE97" s="214"/>
      <c r="AF97" s="214"/>
      <c r="AG97" s="214" t="s">
        <v>118</v>
      </c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>
      <c r="A98" s="231"/>
      <c r="B98" s="232"/>
      <c r="C98" s="256" t="s">
        <v>206</v>
      </c>
      <c r="D98" s="234"/>
      <c r="E98" s="235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14"/>
      <c r="Z98" s="214"/>
      <c r="AA98" s="214"/>
      <c r="AB98" s="214"/>
      <c r="AC98" s="214"/>
      <c r="AD98" s="214"/>
      <c r="AE98" s="214"/>
      <c r="AF98" s="214"/>
      <c r="AG98" s="214" t="s">
        <v>120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>
      <c r="A99" s="231"/>
      <c r="B99" s="232"/>
      <c r="C99" s="256" t="s">
        <v>121</v>
      </c>
      <c r="D99" s="234"/>
      <c r="E99" s="235">
        <v>7</v>
      </c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14"/>
      <c r="Z99" s="214"/>
      <c r="AA99" s="214"/>
      <c r="AB99" s="214"/>
      <c r="AC99" s="214"/>
      <c r="AD99" s="214"/>
      <c r="AE99" s="214"/>
      <c r="AF99" s="214"/>
      <c r="AG99" s="214" t="s">
        <v>120</v>
      </c>
      <c r="AH99" s="214">
        <v>0</v>
      </c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>
      <c r="A100" s="243">
        <v>24</v>
      </c>
      <c r="B100" s="244" t="s">
        <v>226</v>
      </c>
      <c r="C100" s="255" t="s">
        <v>227</v>
      </c>
      <c r="D100" s="245" t="s">
        <v>115</v>
      </c>
      <c r="E100" s="246">
        <v>5.9</v>
      </c>
      <c r="F100" s="247"/>
      <c r="G100" s="248">
        <f>ROUND(E100*F100,2)</f>
        <v>0</v>
      </c>
      <c r="H100" s="247"/>
      <c r="I100" s="248">
        <f>ROUND(E100*H100,2)</f>
        <v>0</v>
      </c>
      <c r="J100" s="247"/>
      <c r="K100" s="248">
        <f>ROUND(E100*J100,2)</f>
        <v>0</v>
      </c>
      <c r="L100" s="248">
        <v>21</v>
      </c>
      <c r="M100" s="248">
        <f>G100*(1+L100/100)</f>
        <v>0</v>
      </c>
      <c r="N100" s="248">
        <v>0</v>
      </c>
      <c r="O100" s="248">
        <f>ROUND(E100*N100,2)</f>
        <v>0</v>
      </c>
      <c r="P100" s="248">
        <v>0.03</v>
      </c>
      <c r="Q100" s="248">
        <f>ROUND(E100*P100,2)</f>
        <v>0.18</v>
      </c>
      <c r="R100" s="248"/>
      <c r="S100" s="248" t="s">
        <v>116</v>
      </c>
      <c r="T100" s="249" t="s">
        <v>116</v>
      </c>
      <c r="U100" s="233">
        <v>0.24</v>
      </c>
      <c r="V100" s="233">
        <f>ROUND(E100*U100,2)</f>
        <v>1.42</v>
      </c>
      <c r="W100" s="233"/>
      <c r="X100" s="233" t="s">
        <v>117</v>
      </c>
      <c r="Y100" s="214"/>
      <c r="Z100" s="214"/>
      <c r="AA100" s="214"/>
      <c r="AB100" s="214"/>
      <c r="AC100" s="214"/>
      <c r="AD100" s="214"/>
      <c r="AE100" s="214"/>
      <c r="AF100" s="214"/>
      <c r="AG100" s="214" t="s">
        <v>118</v>
      </c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ht="22.5" outlineLevel="1">
      <c r="A101" s="231"/>
      <c r="B101" s="232"/>
      <c r="C101" s="256" t="s">
        <v>228</v>
      </c>
      <c r="D101" s="234"/>
      <c r="E101" s="235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14"/>
      <c r="Z101" s="214"/>
      <c r="AA101" s="214"/>
      <c r="AB101" s="214"/>
      <c r="AC101" s="214"/>
      <c r="AD101" s="214"/>
      <c r="AE101" s="214"/>
      <c r="AF101" s="214"/>
      <c r="AG101" s="214" t="s">
        <v>120</v>
      </c>
      <c r="AH101" s="214"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>
      <c r="A102" s="231"/>
      <c r="B102" s="232"/>
      <c r="C102" s="256" t="s">
        <v>229</v>
      </c>
      <c r="D102" s="234"/>
      <c r="E102" s="235">
        <v>5.9</v>
      </c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14"/>
      <c r="Z102" s="214"/>
      <c r="AA102" s="214"/>
      <c r="AB102" s="214"/>
      <c r="AC102" s="214"/>
      <c r="AD102" s="214"/>
      <c r="AE102" s="214"/>
      <c r="AF102" s="214"/>
      <c r="AG102" s="214" t="s">
        <v>120</v>
      </c>
      <c r="AH102" s="214">
        <v>0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>
      <c r="A103" s="243">
        <v>25</v>
      </c>
      <c r="B103" s="244" t="s">
        <v>230</v>
      </c>
      <c r="C103" s="255" t="s">
        <v>231</v>
      </c>
      <c r="D103" s="245" t="s">
        <v>115</v>
      </c>
      <c r="E103" s="246">
        <v>4.13</v>
      </c>
      <c r="F103" s="247"/>
      <c r="G103" s="248">
        <f>ROUND(E103*F103,2)</f>
        <v>0</v>
      </c>
      <c r="H103" s="247"/>
      <c r="I103" s="248">
        <f>ROUND(E103*H103,2)</f>
        <v>0</v>
      </c>
      <c r="J103" s="247"/>
      <c r="K103" s="248">
        <f>ROUND(E103*J103,2)</f>
        <v>0</v>
      </c>
      <c r="L103" s="248">
        <v>21</v>
      </c>
      <c r="M103" s="248">
        <f>G103*(1+L103/100)</f>
        <v>0</v>
      </c>
      <c r="N103" s="248">
        <v>0</v>
      </c>
      <c r="O103" s="248">
        <f>ROUND(E103*N103,2)</f>
        <v>0</v>
      </c>
      <c r="P103" s="248">
        <v>1.098E-2</v>
      </c>
      <c r="Q103" s="248">
        <f>ROUND(E103*P103,2)</f>
        <v>0.05</v>
      </c>
      <c r="R103" s="248"/>
      <c r="S103" s="248" t="s">
        <v>116</v>
      </c>
      <c r="T103" s="249" t="s">
        <v>116</v>
      </c>
      <c r="U103" s="233">
        <v>0.37</v>
      </c>
      <c r="V103" s="233">
        <f>ROUND(E103*U103,2)</f>
        <v>1.53</v>
      </c>
      <c r="W103" s="233"/>
      <c r="X103" s="233" t="s">
        <v>117</v>
      </c>
      <c r="Y103" s="214"/>
      <c r="Z103" s="214"/>
      <c r="AA103" s="214"/>
      <c r="AB103" s="214"/>
      <c r="AC103" s="214"/>
      <c r="AD103" s="214"/>
      <c r="AE103" s="214"/>
      <c r="AF103" s="214"/>
      <c r="AG103" s="214" t="s">
        <v>118</v>
      </c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>
      <c r="A104" s="231"/>
      <c r="B104" s="232"/>
      <c r="C104" s="256" t="s">
        <v>232</v>
      </c>
      <c r="D104" s="234"/>
      <c r="E104" s="235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14"/>
      <c r="Z104" s="214"/>
      <c r="AA104" s="214"/>
      <c r="AB104" s="214"/>
      <c r="AC104" s="214"/>
      <c r="AD104" s="214"/>
      <c r="AE104" s="214"/>
      <c r="AF104" s="214"/>
      <c r="AG104" s="214" t="s">
        <v>120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>
      <c r="A105" s="231"/>
      <c r="B105" s="232"/>
      <c r="C105" s="256" t="s">
        <v>233</v>
      </c>
      <c r="D105" s="234"/>
      <c r="E105" s="235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14"/>
      <c r="Z105" s="214"/>
      <c r="AA105" s="214"/>
      <c r="AB105" s="214"/>
      <c r="AC105" s="214"/>
      <c r="AD105" s="214"/>
      <c r="AE105" s="214"/>
      <c r="AF105" s="214"/>
      <c r="AG105" s="214" t="s">
        <v>120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>
      <c r="A106" s="231"/>
      <c r="B106" s="232"/>
      <c r="C106" s="256" t="s">
        <v>234</v>
      </c>
      <c r="D106" s="234"/>
      <c r="E106" s="235">
        <v>4.13</v>
      </c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14"/>
      <c r="Z106" s="214"/>
      <c r="AA106" s="214"/>
      <c r="AB106" s="214"/>
      <c r="AC106" s="214"/>
      <c r="AD106" s="214"/>
      <c r="AE106" s="214"/>
      <c r="AF106" s="214"/>
      <c r="AG106" s="214" t="s">
        <v>120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>
      <c r="A107" s="243">
        <v>26</v>
      </c>
      <c r="B107" s="244" t="s">
        <v>235</v>
      </c>
      <c r="C107" s="255" t="s">
        <v>236</v>
      </c>
      <c r="D107" s="245" t="s">
        <v>237</v>
      </c>
      <c r="E107" s="246">
        <v>1</v>
      </c>
      <c r="F107" s="247"/>
      <c r="G107" s="248">
        <f>ROUND(E107*F107,2)</f>
        <v>0</v>
      </c>
      <c r="H107" s="247"/>
      <c r="I107" s="248">
        <f>ROUND(E107*H107,2)</f>
        <v>0</v>
      </c>
      <c r="J107" s="247"/>
      <c r="K107" s="248">
        <f>ROUND(E107*J107,2)</f>
        <v>0</v>
      </c>
      <c r="L107" s="248">
        <v>21</v>
      </c>
      <c r="M107" s="248">
        <f>G107*(1+L107/100)</f>
        <v>0</v>
      </c>
      <c r="N107" s="248">
        <v>0</v>
      </c>
      <c r="O107" s="248">
        <f>ROUND(E107*N107,2)</f>
        <v>0</v>
      </c>
      <c r="P107" s="248">
        <v>0</v>
      </c>
      <c r="Q107" s="248">
        <f>ROUND(E107*P107,2)</f>
        <v>0</v>
      </c>
      <c r="R107" s="248"/>
      <c r="S107" s="248" t="s">
        <v>238</v>
      </c>
      <c r="T107" s="249" t="s">
        <v>130</v>
      </c>
      <c r="U107" s="233">
        <v>0</v>
      </c>
      <c r="V107" s="233">
        <f>ROUND(E107*U107,2)</f>
        <v>0</v>
      </c>
      <c r="W107" s="233"/>
      <c r="X107" s="233" t="s">
        <v>117</v>
      </c>
      <c r="Y107" s="214"/>
      <c r="Z107" s="214"/>
      <c r="AA107" s="214"/>
      <c r="AB107" s="214"/>
      <c r="AC107" s="214"/>
      <c r="AD107" s="214"/>
      <c r="AE107" s="214"/>
      <c r="AF107" s="214"/>
      <c r="AG107" s="214" t="s">
        <v>118</v>
      </c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ht="22.5" outlineLevel="1">
      <c r="A108" s="231"/>
      <c r="B108" s="232"/>
      <c r="C108" s="256" t="s">
        <v>239</v>
      </c>
      <c r="D108" s="234"/>
      <c r="E108" s="235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14"/>
      <c r="Z108" s="214"/>
      <c r="AA108" s="214"/>
      <c r="AB108" s="214"/>
      <c r="AC108" s="214"/>
      <c r="AD108" s="214"/>
      <c r="AE108" s="214"/>
      <c r="AF108" s="214"/>
      <c r="AG108" s="214" t="s">
        <v>120</v>
      </c>
      <c r="AH108" s="214">
        <v>0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>
      <c r="A109" s="231"/>
      <c r="B109" s="232"/>
      <c r="C109" s="256" t="s">
        <v>43</v>
      </c>
      <c r="D109" s="234"/>
      <c r="E109" s="235">
        <v>1</v>
      </c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14"/>
      <c r="Z109" s="214"/>
      <c r="AA109" s="214"/>
      <c r="AB109" s="214"/>
      <c r="AC109" s="214"/>
      <c r="AD109" s="214"/>
      <c r="AE109" s="214"/>
      <c r="AF109" s="214"/>
      <c r="AG109" s="214" t="s">
        <v>120</v>
      </c>
      <c r="AH109" s="214">
        <v>0</v>
      </c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>
      <c r="A110" s="243">
        <v>27</v>
      </c>
      <c r="B110" s="244" t="s">
        <v>240</v>
      </c>
      <c r="C110" s="255" t="s">
        <v>241</v>
      </c>
      <c r="D110" s="245" t="s">
        <v>242</v>
      </c>
      <c r="E110" s="246">
        <v>10</v>
      </c>
      <c r="F110" s="247"/>
      <c r="G110" s="248">
        <f>ROUND(E110*F110,2)</f>
        <v>0</v>
      </c>
      <c r="H110" s="247"/>
      <c r="I110" s="248">
        <f>ROUND(E110*H110,2)</f>
        <v>0</v>
      </c>
      <c r="J110" s="247"/>
      <c r="K110" s="248">
        <f>ROUND(E110*J110,2)</f>
        <v>0</v>
      </c>
      <c r="L110" s="248">
        <v>21</v>
      </c>
      <c r="M110" s="248">
        <f>G110*(1+L110/100)</f>
        <v>0</v>
      </c>
      <c r="N110" s="248">
        <v>0</v>
      </c>
      <c r="O110" s="248">
        <f>ROUND(E110*N110,2)</f>
        <v>0</v>
      </c>
      <c r="P110" s="248">
        <v>0</v>
      </c>
      <c r="Q110" s="248">
        <f>ROUND(E110*P110,2)</f>
        <v>0</v>
      </c>
      <c r="R110" s="248"/>
      <c r="S110" s="248" t="s">
        <v>238</v>
      </c>
      <c r="T110" s="249" t="s">
        <v>130</v>
      </c>
      <c r="U110" s="233">
        <v>0</v>
      </c>
      <c r="V110" s="233">
        <f>ROUND(E110*U110,2)</f>
        <v>0</v>
      </c>
      <c r="W110" s="233"/>
      <c r="X110" s="233" t="s">
        <v>117</v>
      </c>
      <c r="Y110" s="214"/>
      <c r="Z110" s="214"/>
      <c r="AA110" s="214"/>
      <c r="AB110" s="214"/>
      <c r="AC110" s="214"/>
      <c r="AD110" s="214"/>
      <c r="AE110" s="214"/>
      <c r="AF110" s="214"/>
      <c r="AG110" s="214" t="s">
        <v>118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ht="22.5" outlineLevel="1">
      <c r="A111" s="231"/>
      <c r="B111" s="232"/>
      <c r="C111" s="256" t="s">
        <v>243</v>
      </c>
      <c r="D111" s="234"/>
      <c r="E111" s="235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14"/>
      <c r="Z111" s="214"/>
      <c r="AA111" s="214"/>
      <c r="AB111" s="214"/>
      <c r="AC111" s="214"/>
      <c r="AD111" s="214"/>
      <c r="AE111" s="214"/>
      <c r="AF111" s="214"/>
      <c r="AG111" s="214" t="s">
        <v>120</v>
      </c>
      <c r="AH111" s="214">
        <v>0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>
      <c r="A112" s="231"/>
      <c r="B112" s="232"/>
      <c r="C112" s="256" t="s">
        <v>244</v>
      </c>
      <c r="D112" s="234"/>
      <c r="E112" s="235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14"/>
      <c r="Z112" s="214"/>
      <c r="AA112" s="214"/>
      <c r="AB112" s="214"/>
      <c r="AC112" s="214"/>
      <c r="AD112" s="214"/>
      <c r="AE112" s="214"/>
      <c r="AF112" s="214"/>
      <c r="AG112" s="214" t="s">
        <v>120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>
      <c r="A113" s="231"/>
      <c r="B113" s="232"/>
      <c r="C113" s="256" t="s">
        <v>245</v>
      </c>
      <c r="D113" s="234"/>
      <c r="E113" s="235">
        <v>10</v>
      </c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14"/>
      <c r="Z113" s="214"/>
      <c r="AA113" s="214"/>
      <c r="AB113" s="214"/>
      <c r="AC113" s="214"/>
      <c r="AD113" s="214"/>
      <c r="AE113" s="214"/>
      <c r="AF113" s="214"/>
      <c r="AG113" s="214" t="s">
        <v>120</v>
      </c>
      <c r="AH113" s="214">
        <v>0</v>
      </c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>
      <c r="A114" s="243">
        <v>28</v>
      </c>
      <c r="B114" s="244" t="s">
        <v>246</v>
      </c>
      <c r="C114" s="255" t="s">
        <v>247</v>
      </c>
      <c r="D114" s="245" t="s">
        <v>242</v>
      </c>
      <c r="E114" s="246">
        <v>10</v>
      </c>
      <c r="F114" s="247"/>
      <c r="G114" s="248">
        <f>ROUND(E114*F114,2)</f>
        <v>0</v>
      </c>
      <c r="H114" s="247"/>
      <c r="I114" s="248">
        <f>ROUND(E114*H114,2)</f>
        <v>0</v>
      </c>
      <c r="J114" s="247"/>
      <c r="K114" s="248">
        <f>ROUND(E114*J114,2)</f>
        <v>0</v>
      </c>
      <c r="L114" s="248">
        <v>21</v>
      </c>
      <c r="M114" s="248">
        <f>G114*(1+L114/100)</f>
        <v>0</v>
      </c>
      <c r="N114" s="248">
        <v>0</v>
      </c>
      <c r="O114" s="248">
        <f>ROUND(E114*N114,2)</f>
        <v>0</v>
      </c>
      <c r="P114" s="248">
        <v>0</v>
      </c>
      <c r="Q114" s="248">
        <f>ROUND(E114*P114,2)</f>
        <v>0</v>
      </c>
      <c r="R114" s="248"/>
      <c r="S114" s="248" t="s">
        <v>238</v>
      </c>
      <c r="T114" s="249" t="s">
        <v>130</v>
      </c>
      <c r="U114" s="233">
        <v>0</v>
      </c>
      <c r="V114" s="233">
        <f>ROUND(E114*U114,2)</f>
        <v>0</v>
      </c>
      <c r="W114" s="233"/>
      <c r="X114" s="233" t="s">
        <v>117</v>
      </c>
      <c r="Y114" s="214"/>
      <c r="Z114" s="214"/>
      <c r="AA114" s="214"/>
      <c r="AB114" s="214"/>
      <c r="AC114" s="214"/>
      <c r="AD114" s="214"/>
      <c r="AE114" s="214"/>
      <c r="AF114" s="214"/>
      <c r="AG114" s="214" t="s">
        <v>118</v>
      </c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ht="22.5" outlineLevel="1">
      <c r="A115" s="231"/>
      <c r="B115" s="232"/>
      <c r="C115" s="256" t="s">
        <v>248</v>
      </c>
      <c r="D115" s="234"/>
      <c r="E115" s="235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14"/>
      <c r="Z115" s="214"/>
      <c r="AA115" s="214"/>
      <c r="AB115" s="214"/>
      <c r="AC115" s="214"/>
      <c r="AD115" s="214"/>
      <c r="AE115" s="214"/>
      <c r="AF115" s="214"/>
      <c r="AG115" s="214" t="s">
        <v>120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>
      <c r="A116" s="231"/>
      <c r="B116" s="232"/>
      <c r="C116" s="256" t="s">
        <v>249</v>
      </c>
      <c r="D116" s="234"/>
      <c r="E116" s="235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14"/>
      <c r="Z116" s="214"/>
      <c r="AA116" s="214"/>
      <c r="AB116" s="214"/>
      <c r="AC116" s="214"/>
      <c r="AD116" s="214"/>
      <c r="AE116" s="214"/>
      <c r="AF116" s="214"/>
      <c r="AG116" s="214" t="s">
        <v>120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>
      <c r="A117" s="231"/>
      <c r="B117" s="232"/>
      <c r="C117" s="256" t="s">
        <v>245</v>
      </c>
      <c r="D117" s="234"/>
      <c r="E117" s="235">
        <v>10</v>
      </c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14"/>
      <c r="Z117" s="214"/>
      <c r="AA117" s="214"/>
      <c r="AB117" s="214"/>
      <c r="AC117" s="214"/>
      <c r="AD117" s="214"/>
      <c r="AE117" s="214"/>
      <c r="AF117" s="214"/>
      <c r="AG117" s="214" t="s">
        <v>120</v>
      </c>
      <c r="AH117" s="214">
        <v>0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>
      <c r="A118" s="237" t="s">
        <v>111</v>
      </c>
      <c r="B118" s="238" t="s">
        <v>71</v>
      </c>
      <c r="C118" s="254" t="s">
        <v>72</v>
      </c>
      <c r="D118" s="239"/>
      <c r="E118" s="240"/>
      <c r="F118" s="241"/>
      <c r="G118" s="241">
        <f>SUMIF(AG119:AG123,"&lt;&gt;NOR",G119:G123)</f>
        <v>0</v>
      </c>
      <c r="H118" s="241"/>
      <c r="I118" s="241">
        <f>SUM(I119:I123)</f>
        <v>0</v>
      </c>
      <c r="J118" s="241"/>
      <c r="K118" s="241">
        <f>SUM(K119:K123)</f>
        <v>0</v>
      </c>
      <c r="L118" s="241"/>
      <c r="M118" s="241">
        <f>SUM(M119:M123)</f>
        <v>0</v>
      </c>
      <c r="N118" s="241"/>
      <c r="O118" s="241">
        <f>SUM(O119:O123)</f>
        <v>0</v>
      </c>
      <c r="P118" s="241"/>
      <c r="Q118" s="241">
        <f>SUM(Q119:Q123)</f>
        <v>0</v>
      </c>
      <c r="R118" s="241"/>
      <c r="S118" s="241"/>
      <c r="T118" s="242"/>
      <c r="U118" s="236"/>
      <c r="V118" s="236">
        <f>SUM(V119:V123)</f>
        <v>16.87</v>
      </c>
      <c r="W118" s="236"/>
      <c r="X118" s="236"/>
      <c r="AG118" t="s">
        <v>112</v>
      </c>
    </row>
    <row r="119" spans="1:60" outlineLevel="1">
      <c r="A119" s="243">
        <v>29</v>
      </c>
      <c r="B119" s="244" t="s">
        <v>250</v>
      </c>
      <c r="C119" s="255" t="s">
        <v>251</v>
      </c>
      <c r="D119" s="245" t="s">
        <v>252</v>
      </c>
      <c r="E119" s="246">
        <v>15</v>
      </c>
      <c r="F119" s="247"/>
      <c r="G119" s="248">
        <f>ROUND(E119*F119,2)</f>
        <v>0</v>
      </c>
      <c r="H119" s="247"/>
      <c r="I119" s="248">
        <f>ROUND(E119*H119,2)</f>
        <v>0</v>
      </c>
      <c r="J119" s="247"/>
      <c r="K119" s="248">
        <f>ROUND(E119*J119,2)</f>
        <v>0</v>
      </c>
      <c r="L119" s="248">
        <v>21</v>
      </c>
      <c r="M119" s="248">
        <f>G119*(1+L119/100)</f>
        <v>0</v>
      </c>
      <c r="N119" s="248">
        <v>0</v>
      </c>
      <c r="O119" s="248">
        <f>ROUND(E119*N119,2)</f>
        <v>0</v>
      </c>
      <c r="P119" s="248">
        <v>0</v>
      </c>
      <c r="Q119" s="248">
        <f>ROUND(E119*P119,2)</f>
        <v>0</v>
      </c>
      <c r="R119" s="248"/>
      <c r="S119" s="248" t="s">
        <v>116</v>
      </c>
      <c r="T119" s="249" t="s">
        <v>116</v>
      </c>
      <c r="U119" s="233">
        <v>1</v>
      </c>
      <c r="V119" s="233">
        <f>ROUND(E119*U119,2)</f>
        <v>15</v>
      </c>
      <c r="W119" s="233"/>
      <c r="X119" s="233" t="s">
        <v>117</v>
      </c>
      <c r="Y119" s="214"/>
      <c r="Z119" s="214"/>
      <c r="AA119" s="214"/>
      <c r="AB119" s="214"/>
      <c r="AC119" s="214"/>
      <c r="AD119" s="214"/>
      <c r="AE119" s="214"/>
      <c r="AF119" s="214"/>
      <c r="AG119" s="214" t="s">
        <v>253</v>
      </c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>
      <c r="A120" s="231"/>
      <c r="B120" s="232"/>
      <c r="C120" s="256" t="s">
        <v>254</v>
      </c>
      <c r="D120" s="234"/>
      <c r="E120" s="235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14"/>
      <c r="Z120" s="214"/>
      <c r="AA120" s="214"/>
      <c r="AB120" s="214"/>
      <c r="AC120" s="214"/>
      <c r="AD120" s="214"/>
      <c r="AE120" s="214"/>
      <c r="AF120" s="214"/>
      <c r="AG120" s="214" t="s">
        <v>120</v>
      </c>
      <c r="AH120" s="214">
        <v>0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>
      <c r="A121" s="231"/>
      <c r="B121" s="232"/>
      <c r="C121" s="256" t="s">
        <v>255</v>
      </c>
      <c r="D121" s="234"/>
      <c r="E121" s="235">
        <v>15</v>
      </c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14"/>
      <c r="Z121" s="214"/>
      <c r="AA121" s="214"/>
      <c r="AB121" s="214"/>
      <c r="AC121" s="214"/>
      <c r="AD121" s="214"/>
      <c r="AE121" s="214"/>
      <c r="AF121" s="214"/>
      <c r="AG121" s="214" t="s">
        <v>120</v>
      </c>
      <c r="AH121" s="214">
        <v>0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>
      <c r="A122" s="243">
        <v>30</v>
      </c>
      <c r="B122" s="244" t="s">
        <v>256</v>
      </c>
      <c r="C122" s="255" t="s">
        <v>257</v>
      </c>
      <c r="D122" s="245" t="s">
        <v>144</v>
      </c>
      <c r="E122" s="246">
        <v>6.0350000000000001</v>
      </c>
      <c r="F122" s="247"/>
      <c r="G122" s="248">
        <f>ROUND(E122*F122,2)</f>
        <v>0</v>
      </c>
      <c r="H122" s="247"/>
      <c r="I122" s="248">
        <f>ROUND(E122*H122,2)</f>
        <v>0</v>
      </c>
      <c r="J122" s="247"/>
      <c r="K122" s="248">
        <f>ROUND(E122*J122,2)</f>
        <v>0</v>
      </c>
      <c r="L122" s="248">
        <v>21</v>
      </c>
      <c r="M122" s="248">
        <f>G122*(1+L122/100)</f>
        <v>0</v>
      </c>
      <c r="N122" s="248">
        <v>0</v>
      </c>
      <c r="O122" s="248">
        <f>ROUND(E122*N122,2)</f>
        <v>0</v>
      </c>
      <c r="P122" s="248">
        <v>0</v>
      </c>
      <c r="Q122" s="248">
        <f>ROUND(E122*P122,2)</f>
        <v>0</v>
      </c>
      <c r="R122" s="248"/>
      <c r="S122" s="248" t="s">
        <v>116</v>
      </c>
      <c r="T122" s="249" t="s">
        <v>116</v>
      </c>
      <c r="U122" s="233">
        <v>0.31</v>
      </c>
      <c r="V122" s="233">
        <f>ROUND(E122*U122,2)</f>
        <v>1.87</v>
      </c>
      <c r="W122" s="233"/>
      <c r="X122" s="233" t="s">
        <v>117</v>
      </c>
      <c r="Y122" s="214"/>
      <c r="Z122" s="214"/>
      <c r="AA122" s="214"/>
      <c r="AB122" s="214"/>
      <c r="AC122" s="214"/>
      <c r="AD122" s="214"/>
      <c r="AE122" s="214"/>
      <c r="AF122" s="214"/>
      <c r="AG122" s="214" t="s">
        <v>118</v>
      </c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>
      <c r="A123" s="231"/>
      <c r="B123" s="232"/>
      <c r="C123" s="256" t="s">
        <v>258</v>
      </c>
      <c r="D123" s="234"/>
      <c r="E123" s="235">
        <v>6.0350000000000001</v>
      </c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14"/>
      <c r="Z123" s="214"/>
      <c r="AA123" s="214"/>
      <c r="AB123" s="214"/>
      <c r="AC123" s="214"/>
      <c r="AD123" s="214"/>
      <c r="AE123" s="214"/>
      <c r="AF123" s="214"/>
      <c r="AG123" s="214" t="s">
        <v>120</v>
      </c>
      <c r="AH123" s="214">
        <v>0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>
      <c r="A124" s="237" t="s">
        <v>111</v>
      </c>
      <c r="B124" s="238" t="s">
        <v>73</v>
      </c>
      <c r="C124" s="254" t="s">
        <v>74</v>
      </c>
      <c r="D124" s="239"/>
      <c r="E124" s="240"/>
      <c r="F124" s="241"/>
      <c r="G124" s="241">
        <f>SUMIF(AG125:AG158,"&lt;&gt;NOR",G125:G158)</f>
        <v>0</v>
      </c>
      <c r="H124" s="241"/>
      <c r="I124" s="241">
        <f>SUM(I125:I158)</f>
        <v>0</v>
      </c>
      <c r="J124" s="241"/>
      <c r="K124" s="241">
        <f>SUM(K125:K158)</f>
        <v>0</v>
      </c>
      <c r="L124" s="241"/>
      <c r="M124" s="241">
        <f>SUM(M125:M158)</f>
        <v>0</v>
      </c>
      <c r="N124" s="241"/>
      <c r="O124" s="241">
        <f>SUM(O125:O158)</f>
        <v>1.01</v>
      </c>
      <c r="P124" s="241"/>
      <c r="Q124" s="241">
        <f>SUM(Q125:Q158)</f>
        <v>0</v>
      </c>
      <c r="R124" s="241"/>
      <c r="S124" s="241"/>
      <c r="T124" s="242"/>
      <c r="U124" s="236"/>
      <c r="V124" s="236">
        <f>SUM(V125:V158)</f>
        <v>34.6</v>
      </c>
      <c r="W124" s="236"/>
      <c r="X124" s="236"/>
      <c r="AG124" t="s">
        <v>112</v>
      </c>
    </row>
    <row r="125" spans="1:60" outlineLevel="1">
      <c r="A125" s="243">
        <v>31</v>
      </c>
      <c r="B125" s="244" t="s">
        <v>259</v>
      </c>
      <c r="C125" s="255" t="s">
        <v>260</v>
      </c>
      <c r="D125" s="245" t="s">
        <v>161</v>
      </c>
      <c r="E125" s="246">
        <v>52.5</v>
      </c>
      <c r="F125" s="247"/>
      <c r="G125" s="248">
        <f>ROUND(E125*F125,2)</f>
        <v>0</v>
      </c>
      <c r="H125" s="247"/>
      <c r="I125" s="248">
        <f>ROUND(E125*H125,2)</f>
        <v>0</v>
      </c>
      <c r="J125" s="247"/>
      <c r="K125" s="248">
        <f>ROUND(E125*J125,2)</f>
        <v>0</v>
      </c>
      <c r="L125" s="248">
        <v>21</v>
      </c>
      <c r="M125" s="248">
        <f>G125*(1+L125/100)</f>
        <v>0</v>
      </c>
      <c r="N125" s="248">
        <v>2.5500000000000002E-3</v>
      </c>
      <c r="O125" s="248">
        <f>ROUND(E125*N125,2)</f>
        <v>0.13</v>
      </c>
      <c r="P125" s="248">
        <v>0</v>
      </c>
      <c r="Q125" s="248">
        <f>ROUND(E125*P125,2)</f>
        <v>0</v>
      </c>
      <c r="R125" s="248"/>
      <c r="S125" s="248" t="s">
        <v>116</v>
      </c>
      <c r="T125" s="249" t="s">
        <v>116</v>
      </c>
      <c r="U125" s="233">
        <v>0.59799999999999998</v>
      </c>
      <c r="V125" s="233">
        <f>ROUND(E125*U125,2)</f>
        <v>31.4</v>
      </c>
      <c r="W125" s="233"/>
      <c r="X125" s="233" t="s">
        <v>117</v>
      </c>
      <c r="Y125" s="214"/>
      <c r="Z125" s="214"/>
      <c r="AA125" s="214"/>
      <c r="AB125" s="214"/>
      <c r="AC125" s="214"/>
      <c r="AD125" s="214"/>
      <c r="AE125" s="214"/>
      <c r="AF125" s="214"/>
      <c r="AG125" s="214" t="s">
        <v>118</v>
      </c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ht="22.5" outlineLevel="1">
      <c r="A126" s="231"/>
      <c r="B126" s="232"/>
      <c r="C126" s="256" t="s">
        <v>261</v>
      </c>
      <c r="D126" s="234"/>
      <c r="E126" s="235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14"/>
      <c r="Z126" s="214"/>
      <c r="AA126" s="214"/>
      <c r="AB126" s="214"/>
      <c r="AC126" s="214"/>
      <c r="AD126" s="214"/>
      <c r="AE126" s="214"/>
      <c r="AF126" s="214"/>
      <c r="AG126" s="214" t="s">
        <v>120</v>
      </c>
      <c r="AH126" s="214">
        <v>0</v>
      </c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>
      <c r="A127" s="231"/>
      <c r="B127" s="232"/>
      <c r="C127" s="256" t="s">
        <v>262</v>
      </c>
      <c r="D127" s="234"/>
      <c r="E127" s="235">
        <v>17.7</v>
      </c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14"/>
      <c r="Z127" s="214"/>
      <c r="AA127" s="214"/>
      <c r="AB127" s="214"/>
      <c r="AC127" s="214"/>
      <c r="AD127" s="214"/>
      <c r="AE127" s="214"/>
      <c r="AF127" s="214"/>
      <c r="AG127" s="214" t="s">
        <v>120</v>
      </c>
      <c r="AH127" s="214">
        <v>0</v>
      </c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ht="22.5" outlineLevel="1">
      <c r="A128" s="231"/>
      <c r="B128" s="232"/>
      <c r="C128" s="256" t="s">
        <v>263</v>
      </c>
      <c r="D128" s="234"/>
      <c r="E128" s="235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14"/>
      <c r="Z128" s="214"/>
      <c r="AA128" s="214"/>
      <c r="AB128" s="214"/>
      <c r="AC128" s="214"/>
      <c r="AD128" s="214"/>
      <c r="AE128" s="214"/>
      <c r="AF128" s="214"/>
      <c r="AG128" s="214" t="s">
        <v>120</v>
      </c>
      <c r="AH128" s="214">
        <v>0</v>
      </c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>
      <c r="A129" s="231"/>
      <c r="B129" s="232"/>
      <c r="C129" s="256" t="s">
        <v>264</v>
      </c>
      <c r="D129" s="234"/>
      <c r="E129" s="235">
        <v>11.2</v>
      </c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14"/>
      <c r="Z129" s="214"/>
      <c r="AA129" s="214"/>
      <c r="AB129" s="214"/>
      <c r="AC129" s="214"/>
      <c r="AD129" s="214"/>
      <c r="AE129" s="214"/>
      <c r="AF129" s="214"/>
      <c r="AG129" s="214" t="s">
        <v>120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ht="22.5" outlineLevel="1">
      <c r="A130" s="231"/>
      <c r="B130" s="232"/>
      <c r="C130" s="256" t="s">
        <v>265</v>
      </c>
      <c r="D130" s="234"/>
      <c r="E130" s="235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14"/>
      <c r="Z130" s="214"/>
      <c r="AA130" s="214"/>
      <c r="AB130" s="214"/>
      <c r="AC130" s="214"/>
      <c r="AD130" s="214"/>
      <c r="AE130" s="214"/>
      <c r="AF130" s="214"/>
      <c r="AG130" s="214" t="s">
        <v>120</v>
      </c>
      <c r="AH130" s="214"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>
      <c r="A131" s="231"/>
      <c r="B131" s="232"/>
      <c r="C131" s="256" t="s">
        <v>266</v>
      </c>
      <c r="D131" s="234"/>
      <c r="E131" s="235">
        <v>23.6</v>
      </c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14"/>
      <c r="Z131" s="214"/>
      <c r="AA131" s="214"/>
      <c r="AB131" s="214"/>
      <c r="AC131" s="214"/>
      <c r="AD131" s="214"/>
      <c r="AE131" s="214"/>
      <c r="AF131" s="214"/>
      <c r="AG131" s="214" t="s">
        <v>120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>
      <c r="A132" s="243">
        <v>32</v>
      </c>
      <c r="B132" s="244" t="s">
        <v>267</v>
      </c>
      <c r="C132" s="255" t="s">
        <v>268</v>
      </c>
      <c r="D132" s="245" t="s">
        <v>129</v>
      </c>
      <c r="E132" s="246">
        <v>1.2661</v>
      </c>
      <c r="F132" s="247"/>
      <c r="G132" s="248">
        <f>ROUND(E132*F132,2)</f>
        <v>0</v>
      </c>
      <c r="H132" s="247"/>
      <c r="I132" s="248">
        <f>ROUND(E132*H132,2)</f>
        <v>0</v>
      </c>
      <c r="J132" s="247"/>
      <c r="K132" s="248">
        <f>ROUND(E132*J132,2)</f>
        <v>0</v>
      </c>
      <c r="L132" s="248">
        <v>21</v>
      </c>
      <c r="M132" s="248">
        <f>G132*(1+L132/100)</f>
        <v>0</v>
      </c>
      <c r="N132" s="248">
        <v>2.9100000000000001E-2</v>
      </c>
      <c r="O132" s="248">
        <f>ROUND(E132*N132,2)</f>
        <v>0.04</v>
      </c>
      <c r="P132" s="248">
        <v>0</v>
      </c>
      <c r="Q132" s="248">
        <f>ROUND(E132*P132,2)</f>
        <v>0</v>
      </c>
      <c r="R132" s="248"/>
      <c r="S132" s="248" t="s">
        <v>116</v>
      </c>
      <c r="T132" s="249" t="s">
        <v>116</v>
      </c>
      <c r="U132" s="233">
        <v>0</v>
      </c>
      <c r="V132" s="233">
        <f>ROUND(E132*U132,2)</f>
        <v>0</v>
      </c>
      <c r="W132" s="233"/>
      <c r="X132" s="233" t="s">
        <v>117</v>
      </c>
      <c r="Y132" s="214"/>
      <c r="Z132" s="214"/>
      <c r="AA132" s="214"/>
      <c r="AB132" s="214"/>
      <c r="AC132" s="214"/>
      <c r="AD132" s="214"/>
      <c r="AE132" s="214"/>
      <c r="AF132" s="214"/>
      <c r="AG132" s="214" t="s">
        <v>118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>
      <c r="A133" s="231"/>
      <c r="B133" s="232"/>
      <c r="C133" s="256" t="s">
        <v>269</v>
      </c>
      <c r="D133" s="234"/>
      <c r="E133" s="235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14"/>
      <c r="Z133" s="214"/>
      <c r="AA133" s="214"/>
      <c r="AB133" s="214"/>
      <c r="AC133" s="214"/>
      <c r="AD133" s="214"/>
      <c r="AE133" s="214"/>
      <c r="AF133" s="214"/>
      <c r="AG133" s="214" t="s">
        <v>120</v>
      </c>
      <c r="AH133" s="214">
        <v>0</v>
      </c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>
      <c r="A134" s="231"/>
      <c r="B134" s="232"/>
      <c r="C134" s="256" t="s">
        <v>270</v>
      </c>
      <c r="D134" s="234"/>
      <c r="E134" s="235">
        <v>1.2661</v>
      </c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14"/>
      <c r="Z134" s="214"/>
      <c r="AA134" s="214"/>
      <c r="AB134" s="214"/>
      <c r="AC134" s="214"/>
      <c r="AD134" s="214"/>
      <c r="AE134" s="214"/>
      <c r="AF134" s="214"/>
      <c r="AG134" s="214" t="s">
        <v>120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>
      <c r="A135" s="243">
        <v>33</v>
      </c>
      <c r="B135" s="244" t="s">
        <v>271</v>
      </c>
      <c r="C135" s="255" t="s">
        <v>272</v>
      </c>
      <c r="D135" s="245" t="s">
        <v>115</v>
      </c>
      <c r="E135" s="246">
        <v>8.85</v>
      </c>
      <c r="F135" s="247"/>
      <c r="G135" s="248">
        <f>ROUND(E135*F135,2)</f>
        <v>0</v>
      </c>
      <c r="H135" s="247"/>
      <c r="I135" s="248">
        <f>ROUND(E135*H135,2)</f>
        <v>0</v>
      </c>
      <c r="J135" s="247"/>
      <c r="K135" s="248">
        <f>ROUND(E135*J135,2)</f>
        <v>0</v>
      </c>
      <c r="L135" s="248">
        <v>21</v>
      </c>
      <c r="M135" s="248">
        <f>G135*(1+L135/100)</f>
        <v>0</v>
      </c>
      <c r="N135" s="248">
        <v>0</v>
      </c>
      <c r="O135" s="248">
        <f>ROUND(E135*N135,2)</f>
        <v>0</v>
      </c>
      <c r="P135" s="248">
        <v>0</v>
      </c>
      <c r="Q135" s="248">
        <f>ROUND(E135*P135,2)</f>
        <v>0</v>
      </c>
      <c r="R135" s="248"/>
      <c r="S135" s="248" t="s">
        <v>116</v>
      </c>
      <c r="T135" s="249" t="s">
        <v>116</v>
      </c>
      <c r="U135" s="233">
        <v>0.16200000000000001</v>
      </c>
      <c r="V135" s="233">
        <f>ROUND(E135*U135,2)</f>
        <v>1.43</v>
      </c>
      <c r="W135" s="233"/>
      <c r="X135" s="233" t="s">
        <v>117</v>
      </c>
      <c r="Y135" s="214"/>
      <c r="Z135" s="214"/>
      <c r="AA135" s="214"/>
      <c r="AB135" s="214"/>
      <c r="AC135" s="214"/>
      <c r="AD135" s="214"/>
      <c r="AE135" s="214"/>
      <c r="AF135" s="214"/>
      <c r="AG135" s="214" t="s">
        <v>118</v>
      </c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ht="22.5" outlineLevel="1">
      <c r="A136" s="231"/>
      <c r="B136" s="232"/>
      <c r="C136" s="256" t="s">
        <v>273</v>
      </c>
      <c r="D136" s="234"/>
      <c r="E136" s="235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14"/>
      <c r="Z136" s="214"/>
      <c r="AA136" s="214"/>
      <c r="AB136" s="214"/>
      <c r="AC136" s="214"/>
      <c r="AD136" s="214"/>
      <c r="AE136" s="214"/>
      <c r="AF136" s="214"/>
      <c r="AG136" s="214" t="s">
        <v>120</v>
      </c>
      <c r="AH136" s="214">
        <v>0</v>
      </c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1">
      <c r="A137" s="231"/>
      <c r="B137" s="232"/>
      <c r="C137" s="256" t="s">
        <v>274</v>
      </c>
      <c r="D137" s="234"/>
      <c r="E137" s="235">
        <v>8.85</v>
      </c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14"/>
      <c r="Z137" s="214"/>
      <c r="AA137" s="214"/>
      <c r="AB137" s="214"/>
      <c r="AC137" s="214"/>
      <c r="AD137" s="214"/>
      <c r="AE137" s="214"/>
      <c r="AF137" s="214"/>
      <c r="AG137" s="214" t="s">
        <v>120</v>
      </c>
      <c r="AH137" s="214">
        <v>0</v>
      </c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1">
      <c r="A138" s="243">
        <v>34</v>
      </c>
      <c r="B138" s="244" t="s">
        <v>275</v>
      </c>
      <c r="C138" s="255" t="s">
        <v>276</v>
      </c>
      <c r="D138" s="245" t="s">
        <v>115</v>
      </c>
      <c r="E138" s="246">
        <v>38.539200000000001</v>
      </c>
      <c r="F138" s="247"/>
      <c r="G138" s="248">
        <f>ROUND(E138*F138,2)</f>
        <v>0</v>
      </c>
      <c r="H138" s="247"/>
      <c r="I138" s="248">
        <f>ROUND(E138*H138,2)</f>
        <v>0</v>
      </c>
      <c r="J138" s="247"/>
      <c r="K138" s="248">
        <f>ROUND(E138*J138,2)</f>
        <v>0</v>
      </c>
      <c r="L138" s="248">
        <v>21</v>
      </c>
      <c r="M138" s="248">
        <f>G138*(1+L138/100)</f>
        <v>0</v>
      </c>
      <c r="N138" s="248">
        <v>6.0000000000000002E-5</v>
      </c>
      <c r="O138" s="248">
        <f>ROUND(E138*N138,2)</f>
        <v>0</v>
      </c>
      <c r="P138" s="248">
        <v>0</v>
      </c>
      <c r="Q138" s="248">
        <f>ROUND(E138*P138,2)</f>
        <v>0</v>
      </c>
      <c r="R138" s="248"/>
      <c r="S138" s="248" t="s">
        <v>116</v>
      </c>
      <c r="T138" s="249" t="s">
        <v>116</v>
      </c>
      <c r="U138" s="233">
        <v>0</v>
      </c>
      <c r="V138" s="233">
        <f>ROUND(E138*U138,2)</f>
        <v>0</v>
      </c>
      <c r="W138" s="233"/>
      <c r="X138" s="233" t="s">
        <v>117</v>
      </c>
      <c r="Y138" s="214"/>
      <c r="Z138" s="214"/>
      <c r="AA138" s="214"/>
      <c r="AB138" s="214"/>
      <c r="AC138" s="214"/>
      <c r="AD138" s="214"/>
      <c r="AE138" s="214"/>
      <c r="AF138" s="214"/>
      <c r="AG138" s="214" t="s">
        <v>118</v>
      </c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ht="22.5" outlineLevel="1">
      <c r="A139" s="231"/>
      <c r="B139" s="232"/>
      <c r="C139" s="256" t="s">
        <v>277</v>
      </c>
      <c r="D139" s="234"/>
      <c r="E139" s="235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14"/>
      <c r="Z139" s="214"/>
      <c r="AA139" s="214"/>
      <c r="AB139" s="214"/>
      <c r="AC139" s="214"/>
      <c r="AD139" s="214"/>
      <c r="AE139" s="214"/>
      <c r="AF139" s="214"/>
      <c r="AG139" s="214" t="s">
        <v>120</v>
      </c>
      <c r="AH139" s="214">
        <v>0</v>
      </c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>
      <c r="A140" s="231"/>
      <c r="B140" s="232"/>
      <c r="C140" s="256" t="s">
        <v>278</v>
      </c>
      <c r="D140" s="234"/>
      <c r="E140" s="235">
        <v>17.7</v>
      </c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14"/>
      <c r="Z140" s="214"/>
      <c r="AA140" s="214"/>
      <c r="AB140" s="214"/>
      <c r="AC140" s="214"/>
      <c r="AD140" s="214"/>
      <c r="AE140" s="214"/>
      <c r="AF140" s="214"/>
      <c r="AG140" s="214" t="s">
        <v>120</v>
      </c>
      <c r="AH140" s="214">
        <v>0</v>
      </c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ht="22.5" outlineLevel="1">
      <c r="A141" s="231"/>
      <c r="B141" s="232"/>
      <c r="C141" s="256" t="s">
        <v>261</v>
      </c>
      <c r="D141" s="234"/>
      <c r="E141" s="235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14"/>
      <c r="Z141" s="214"/>
      <c r="AA141" s="214"/>
      <c r="AB141" s="214"/>
      <c r="AC141" s="214"/>
      <c r="AD141" s="214"/>
      <c r="AE141" s="214"/>
      <c r="AF141" s="214"/>
      <c r="AG141" s="214" t="s">
        <v>120</v>
      </c>
      <c r="AH141" s="214">
        <v>0</v>
      </c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1">
      <c r="A142" s="231"/>
      <c r="B142" s="232"/>
      <c r="C142" s="256" t="s">
        <v>279</v>
      </c>
      <c r="D142" s="234"/>
      <c r="E142" s="235">
        <v>9.9120000000000008</v>
      </c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14"/>
      <c r="Z142" s="214"/>
      <c r="AA142" s="214"/>
      <c r="AB142" s="214"/>
      <c r="AC142" s="214"/>
      <c r="AD142" s="214"/>
      <c r="AE142" s="214"/>
      <c r="AF142" s="214"/>
      <c r="AG142" s="214" t="s">
        <v>120</v>
      </c>
      <c r="AH142" s="214">
        <v>0</v>
      </c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ht="22.5" outlineLevel="1">
      <c r="A143" s="231"/>
      <c r="B143" s="232"/>
      <c r="C143" s="256" t="s">
        <v>263</v>
      </c>
      <c r="D143" s="234"/>
      <c r="E143" s="235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14"/>
      <c r="Z143" s="214"/>
      <c r="AA143" s="214"/>
      <c r="AB143" s="214"/>
      <c r="AC143" s="214"/>
      <c r="AD143" s="214"/>
      <c r="AE143" s="214"/>
      <c r="AF143" s="214"/>
      <c r="AG143" s="214" t="s">
        <v>120</v>
      </c>
      <c r="AH143" s="214">
        <v>0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>
      <c r="A144" s="231"/>
      <c r="B144" s="232"/>
      <c r="C144" s="256" t="s">
        <v>280</v>
      </c>
      <c r="D144" s="234"/>
      <c r="E144" s="235">
        <v>3.5167999999999999</v>
      </c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14"/>
      <c r="Z144" s="214"/>
      <c r="AA144" s="214"/>
      <c r="AB144" s="214"/>
      <c r="AC144" s="214"/>
      <c r="AD144" s="214"/>
      <c r="AE144" s="214"/>
      <c r="AF144" s="214"/>
      <c r="AG144" s="214" t="s">
        <v>120</v>
      </c>
      <c r="AH144" s="214"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ht="22.5" outlineLevel="1">
      <c r="A145" s="231"/>
      <c r="B145" s="232"/>
      <c r="C145" s="256" t="s">
        <v>265</v>
      </c>
      <c r="D145" s="234"/>
      <c r="E145" s="235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14"/>
      <c r="Z145" s="214"/>
      <c r="AA145" s="214"/>
      <c r="AB145" s="214"/>
      <c r="AC145" s="214"/>
      <c r="AD145" s="214"/>
      <c r="AE145" s="214"/>
      <c r="AF145" s="214"/>
      <c r="AG145" s="214" t="s">
        <v>120</v>
      </c>
      <c r="AH145" s="214"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>
      <c r="A146" s="231"/>
      <c r="B146" s="232"/>
      <c r="C146" s="256" t="s">
        <v>281</v>
      </c>
      <c r="D146" s="234"/>
      <c r="E146" s="235">
        <v>7.4104000000000001</v>
      </c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14"/>
      <c r="Z146" s="214"/>
      <c r="AA146" s="214"/>
      <c r="AB146" s="214"/>
      <c r="AC146" s="214"/>
      <c r="AD146" s="214"/>
      <c r="AE146" s="214"/>
      <c r="AF146" s="214"/>
      <c r="AG146" s="214" t="s">
        <v>120</v>
      </c>
      <c r="AH146" s="214">
        <v>0</v>
      </c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ht="22.5" outlineLevel="1">
      <c r="A147" s="243">
        <v>35</v>
      </c>
      <c r="B147" s="244" t="s">
        <v>282</v>
      </c>
      <c r="C147" s="255" t="s">
        <v>283</v>
      </c>
      <c r="D147" s="245" t="s">
        <v>144</v>
      </c>
      <c r="E147" s="246">
        <v>1.0089999999999999</v>
      </c>
      <c r="F147" s="247"/>
      <c r="G147" s="248">
        <f>ROUND(E147*F147,2)</f>
        <v>0</v>
      </c>
      <c r="H147" s="247"/>
      <c r="I147" s="248">
        <f>ROUND(E147*H147,2)</f>
        <v>0</v>
      </c>
      <c r="J147" s="247"/>
      <c r="K147" s="248">
        <f>ROUND(E147*J147,2)</f>
        <v>0</v>
      </c>
      <c r="L147" s="248">
        <v>21</v>
      </c>
      <c r="M147" s="248">
        <f>G147*(1+L147/100)</f>
        <v>0</v>
      </c>
      <c r="N147" s="248">
        <v>0</v>
      </c>
      <c r="O147" s="248">
        <f>ROUND(E147*N147,2)</f>
        <v>0</v>
      </c>
      <c r="P147" s="248">
        <v>0</v>
      </c>
      <c r="Q147" s="248">
        <f>ROUND(E147*P147,2)</f>
        <v>0</v>
      </c>
      <c r="R147" s="248"/>
      <c r="S147" s="248" t="s">
        <v>116</v>
      </c>
      <c r="T147" s="249" t="s">
        <v>116</v>
      </c>
      <c r="U147" s="233">
        <v>1.75</v>
      </c>
      <c r="V147" s="233">
        <f>ROUND(E147*U147,2)</f>
        <v>1.77</v>
      </c>
      <c r="W147" s="233"/>
      <c r="X147" s="233" t="s">
        <v>117</v>
      </c>
      <c r="Y147" s="214"/>
      <c r="Z147" s="214"/>
      <c r="AA147" s="214"/>
      <c r="AB147" s="214"/>
      <c r="AC147" s="214"/>
      <c r="AD147" s="214"/>
      <c r="AE147" s="214"/>
      <c r="AF147" s="214"/>
      <c r="AG147" s="214" t="s">
        <v>118</v>
      </c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1">
      <c r="A148" s="231"/>
      <c r="B148" s="232"/>
      <c r="C148" s="256" t="s">
        <v>284</v>
      </c>
      <c r="D148" s="234"/>
      <c r="E148" s="235">
        <v>1.0089999999999999</v>
      </c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14"/>
      <c r="Z148" s="214"/>
      <c r="AA148" s="214"/>
      <c r="AB148" s="214"/>
      <c r="AC148" s="214"/>
      <c r="AD148" s="214"/>
      <c r="AE148" s="214"/>
      <c r="AF148" s="214"/>
      <c r="AG148" s="214" t="s">
        <v>120</v>
      </c>
      <c r="AH148" s="214">
        <v>0</v>
      </c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1">
      <c r="A149" s="243">
        <v>36</v>
      </c>
      <c r="B149" s="244" t="s">
        <v>285</v>
      </c>
      <c r="C149" s="255" t="s">
        <v>286</v>
      </c>
      <c r="D149" s="245" t="s">
        <v>129</v>
      </c>
      <c r="E149" s="246">
        <v>0.58409999999999995</v>
      </c>
      <c r="F149" s="247"/>
      <c r="G149" s="248">
        <f>ROUND(E149*F149,2)</f>
        <v>0</v>
      </c>
      <c r="H149" s="247"/>
      <c r="I149" s="248">
        <f>ROUND(E149*H149,2)</f>
        <v>0</v>
      </c>
      <c r="J149" s="247"/>
      <c r="K149" s="248">
        <f>ROUND(E149*J149,2)</f>
        <v>0</v>
      </c>
      <c r="L149" s="248">
        <v>21</v>
      </c>
      <c r="M149" s="248">
        <f>G149*(1+L149/100)</f>
        <v>0</v>
      </c>
      <c r="N149" s="248">
        <v>0.66</v>
      </c>
      <c r="O149" s="248">
        <f>ROUND(E149*N149,2)</f>
        <v>0.39</v>
      </c>
      <c r="P149" s="248">
        <v>0</v>
      </c>
      <c r="Q149" s="248">
        <f>ROUND(E149*P149,2)</f>
        <v>0</v>
      </c>
      <c r="R149" s="248" t="s">
        <v>175</v>
      </c>
      <c r="S149" s="248" t="s">
        <v>116</v>
      </c>
      <c r="T149" s="249" t="s">
        <v>116</v>
      </c>
      <c r="U149" s="233">
        <v>0</v>
      </c>
      <c r="V149" s="233">
        <f>ROUND(E149*U149,2)</f>
        <v>0</v>
      </c>
      <c r="W149" s="233"/>
      <c r="X149" s="233" t="s">
        <v>176</v>
      </c>
      <c r="Y149" s="214"/>
      <c r="Z149" s="214"/>
      <c r="AA149" s="214"/>
      <c r="AB149" s="214"/>
      <c r="AC149" s="214"/>
      <c r="AD149" s="214"/>
      <c r="AE149" s="214"/>
      <c r="AF149" s="214"/>
      <c r="AG149" s="214" t="s">
        <v>177</v>
      </c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ht="22.5" outlineLevel="1">
      <c r="A150" s="231"/>
      <c r="B150" s="232"/>
      <c r="C150" s="256" t="s">
        <v>277</v>
      </c>
      <c r="D150" s="234"/>
      <c r="E150" s="235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14"/>
      <c r="Z150" s="214"/>
      <c r="AA150" s="214"/>
      <c r="AB150" s="214"/>
      <c r="AC150" s="214"/>
      <c r="AD150" s="214"/>
      <c r="AE150" s="214"/>
      <c r="AF150" s="214"/>
      <c r="AG150" s="214" t="s">
        <v>120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>
      <c r="A151" s="231"/>
      <c r="B151" s="232"/>
      <c r="C151" s="256" t="s">
        <v>287</v>
      </c>
      <c r="D151" s="234"/>
      <c r="E151" s="235">
        <v>0.58409999999999995</v>
      </c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14"/>
      <c r="Z151" s="214"/>
      <c r="AA151" s="214"/>
      <c r="AB151" s="214"/>
      <c r="AC151" s="214"/>
      <c r="AD151" s="214"/>
      <c r="AE151" s="214"/>
      <c r="AF151" s="214"/>
      <c r="AG151" s="214" t="s">
        <v>120</v>
      </c>
      <c r="AH151" s="214">
        <v>0</v>
      </c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1">
      <c r="A152" s="243">
        <v>37</v>
      </c>
      <c r="B152" s="244" t="s">
        <v>288</v>
      </c>
      <c r="C152" s="255" t="s">
        <v>289</v>
      </c>
      <c r="D152" s="245" t="s">
        <v>129</v>
      </c>
      <c r="E152" s="246">
        <v>0.68210999999999999</v>
      </c>
      <c r="F152" s="247"/>
      <c r="G152" s="248">
        <f>ROUND(E152*F152,2)</f>
        <v>0</v>
      </c>
      <c r="H152" s="247"/>
      <c r="I152" s="248">
        <f>ROUND(E152*H152,2)</f>
        <v>0</v>
      </c>
      <c r="J152" s="247"/>
      <c r="K152" s="248">
        <f>ROUND(E152*J152,2)</f>
        <v>0</v>
      </c>
      <c r="L152" s="248">
        <v>21</v>
      </c>
      <c r="M152" s="248">
        <f>G152*(1+L152/100)</f>
        <v>0</v>
      </c>
      <c r="N152" s="248">
        <v>0.66</v>
      </c>
      <c r="O152" s="248">
        <f>ROUND(E152*N152,2)</f>
        <v>0.45</v>
      </c>
      <c r="P152" s="248">
        <v>0</v>
      </c>
      <c r="Q152" s="248">
        <f>ROUND(E152*P152,2)</f>
        <v>0</v>
      </c>
      <c r="R152" s="248" t="s">
        <v>175</v>
      </c>
      <c r="S152" s="248" t="s">
        <v>116</v>
      </c>
      <c r="T152" s="249" t="s">
        <v>116</v>
      </c>
      <c r="U152" s="233">
        <v>0</v>
      </c>
      <c r="V152" s="233">
        <f>ROUND(E152*U152,2)</f>
        <v>0</v>
      </c>
      <c r="W152" s="233"/>
      <c r="X152" s="233" t="s">
        <v>176</v>
      </c>
      <c r="Y152" s="214"/>
      <c r="Z152" s="214"/>
      <c r="AA152" s="214"/>
      <c r="AB152" s="214"/>
      <c r="AC152" s="214"/>
      <c r="AD152" s="214"/>
      <c r="AE152" s="214"/>
      <c r="AF152" s="214"/>
      <c r="AG152" s="214" t="s">
        <v>177</v>
      </c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ht="22.5" outlineLevel="1">
      <c r="A153" s="231"/>
      <c r="B153" s="232"/>
      <c r="C153" s="256" t="s">
        <v>261</v>
      </c>
      <c r="D153" s="234"/>
      <c r="E153" s="235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14"/>
      <c r="Z153" s="214"/>
      <c r="AA153" s="214"/>
      <c r="AB153" s="214"/>
      <c r="AC153" s="214"/>
      <c r="AD153" s="214"/>
      <c r="AE153" s="214"/>
      <c r="AF153" s="214"/>
      <c r="AG153" s="214" t="s">
        <v>120</v>
      </c>
      <c r="AH153" s="214"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>
      <c r="A154" s="231"/>
      <c r="B154" s="232"/>
      <c r="C154" s="256" t="s">
        <v>290</v>
      </c>
      <c r="D154" s="234"/>
      <c r="E154" s="235">
        <v>0.38161</v>
      </c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14"/>
      <c r="Z154" s="214"/>
      <c r="AA154" s="214"/>
      <c r="AB154" s="214"/>
      <c r="AC154" s="214"/>
      <c r="AD154" s="214"/>
      <c r="AE154" s="214"/>
      <c r="AF154" s="214"/>
      <c r="AG154" s="214" t="s">
        <v>120</v>
      </c>
      <c r="AH154" s="214">
        <v>0</v>
      </c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ht="22.5" outlineLevel="1">
      <c r="A155" s="231"/>
      <c r="B155" s="232"/>
      <c r="C155" s="256" t="s">
        <v>263</v>
      </c>
      <c r="D155" s="234"/>
      <c r="E155" s="235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14"/>
      <c r="Z155" s="214"/>
      <c r="AA155" s="214"/>
      <c r="AB155" s="214"/>
      <c r="AC155" s="214"/>
      <c r="AD155" s="214"/>
      <c r="AE155" s="214"/>
      <c r="AF155" s="214"/>
      <c r="AG155" s="214" t="s">
        <v>120</v>
      </c>
      <c r="AH155" s="214">
        <v>0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>
      <c r="A156" s="231"/>
      <c r="B156" s="232"/>
      <c r="C156" s="256" t="s">
        <v>291</v>
      </c>
      <c r="D156" s="234"/>
      <c r="E156" s="235">
        <v>9.6710000000000004E-2</v>
      </c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14"/>
      <c r="Z156" s="214"/>
      <c r="AA156" s="214"/>
      <c r="AB156" s="214"/>
      <c r="AC156" s="214"/>
      <c r="AD156" s="214"/>
      <c r="AE156" s="214"/>
      <c r="AF156" s="214"/>
      <c r="AG156" s="214" t="s">
        <v>120</v>
      </c>
      <c r="AH156" s="214"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ht="22.5" outlineLevel="1">
      <c r="A157" s="231"/>
      <c r="B157" s="232"/>
      <c r="C157" s="256" t="s">
        <v>265</v>
      </c>
      <c r="D157" s="234"/>
      <c r="E157" s="235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14"/>
      <c r="Z157" s="214"/>
      <c r="AA157" s="214"/>
      <c r="AB157" s="214"/>
      <c r="AC157" s="214"/>
      <c r="AD157" s="214"/>
      <c r="AE157" s="214"/>
      <c r="AF157" s="214"/>
      <c r="AG157" s="214" t="s">
        <v>120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>
      <c r="A158" s="231"/>
      <c r="B158" s="232"/>
      <c r="C158" s="256" t="s">
        <v>292</v>
      </c>
      <c r="D158" s="234"/>
      <c r="E158" s="235">
        <v>0.20379</v>
      </c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14"/>
      <c r="Z158" s="214"/>
      <c r="AA158" s="214"/>
      <c r="AB158" s="214"/>
      <c r="AC158" s="214"/>
      <c r="AD158" s="214"/>
      <c r="AE158" s="214"/>
      <c r="AF158" s="214"/>
      <c r="AG158" s="214" t="s">
        <v>120</v>
      </c>
      <c r="AH158" s="214"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>
      <c r="A159" s="237" t="s">
        <v>111</v>
      </c>
      <c r="B159" s="238" t="s">
        <v>75</v>
      </c>
      <c r="C159" s="254" t="s">
        <v>76</v>
      </c>
      <c r="D159" s="239"/>
      <c r="E159" s="240"/>
      <c r="F159" s="241"/>
      <c r="G159" s="241">
        <f>SUMIF(AG160:AG182,"&lt;&gt;NOR",G160:G182)</f>
        <v>0</v>
      </c>
      <c r="H159" s="241"/>
      <c r="I159" s="241">
        <f>SUM(I160:I182)</f>
        <v>0</v>
      </c>
      <c r="J159" s="241"/>
      <c r="K159" s="241">
        <f>SUM(K160:K182)</f>
        <v>0</v>
      </c>
      <c r="L159" s="241"/>
      <c r="M159" s="241">
        <f>SUM(M160:M182)</f>
        <v>0</v>
      </c>
      <c r="N159" s="241"/>
      <c r="O159" s="241">
        <f>SUM(O160:O182)</f>
        <v>0</v>
      </c>
      <c r="P159" s="241"/>
      <c r="Q159" s="241">
        <f>SUM(Q160:Q182)</f>
        <v>0</v>
      </c>
      <c r="R159" s="241"/>
      <c r="S159" s="241"/>
      <c r="T159" s="242"/>
      <c r="U159" s="236"/>
      <c r="V159" s="236">
        <f>SUM(V160:V182)</f>
        <v>6.8500000000000005</v>
      </c>
      <c r="W159" s="236"/>
      <c r="X159" s="236"/>
      <c r="AG159" t="s">
        <v>112</v>
      </c>
    </row>
    <row r="160" spans="1:60" outlineLevel="1">
      <c r="A160" s="243">
        <v>38</v>
      </c>
      <c r="B160" s="244" t="s">
        <v>293</v>
      </c>
      <c r="C160" s="255" t="s">
        <v>294</v>
      </c>
      <c r="D160" s="245" t="s">
        <v>237</v>
      </c>
      <c r="E160" s="246">
        <v>16</v>
      </c>
      <c r="F160" s="247"/>
      <c r="G160" s="248">
        <f>ROUND(E160*F160,2)</f>
        <v>0</v>
      </c>
      <c r="H160" s="247"/>
      <c r="I160" s="248">
        <f>ROUND(E160*H160,2)</f>
        <v>0</v>
      </c>
      <c r="J160" s="247"/>
      <c r="K160" s="248">
        <f>ROUND(E160*J160,2)</f>
        <v>0</v>
      </c>
      <c r="L160" s="248">
        <v>21</v>
      </c>
      <c r="M160" s="248">
        <f>G160*(1+L160/100)</f>
        <v>0</v>
      </c>
      <c r="N160" s="248">
        <v>0</v>
      </c>
      <c r="O160" s="248">
        <f>ROUND(E160*N160,2)</f>
        <v>0</v>
      </c>
      <c r="P160" s="248">
        <v>0</v>
      </c>
      <c r="Q160" s="248">
        <f>ROUND(E160*P160,2)</f>
        <v>0</v>
      </c>
      <c r="R160" s="248"/>
      <c r="S160" s="248" t="s">
        <v>116</v>
      </c>
      <c r="T160" s="249" t="s">
        <v>116</v>
      </c>
      <c r="U160" s="233">
        <v>0.08</v>
      </c>
      <c r="V160" s="233">
        <f>ROUND(E160*U160,2)</f>
        <v>1.28</v>
      </c>
      <c r="W160" s="233"/>
      <c r="X160" s="233" t="s">
        <v>117</v>
      </c>
      <c r="Y160" s="214"/>
      <c r="Z160" s="214"/>
      <c r="AA160" s="214"/>
      <c r="AB160" s="214"/>
      <c r="AC160" s="214"/>
      <c r="AD160" s="214"/>
      <c r="AE160" s="214"/>
      <c r="AF160" s="214"/>
      <c r="AG160" s="214" t="s">
        <v>118</v>
      </c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>
      <c r="A161" s="231"/>
      <c r="B161" s="232"/>
      <c r="C161" s="256" t="s">
        <v>295</v>
      </c>
      <c r="D161" s="234"/>
      <c r="E161" s="235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14"/>
      <c r="Z161" s="214"/>
      <c r="AA161" s="214"/>
      <c r="AB161" s="214"/>
      <c r="AC161" s="214"/>
      <c r="AD161" s="214"/>
      <c r="AE161" s="214"/>
      <c r="AF161" s="214"/>
      <c r="AG161" s="214" t="s">
        <v>120</v>
      </c>
      <c r="AH161" s="214">
        <v>0</v>
      </c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>
      <c r="A162" s="231"/>
      <c r="B162" s="232"/>
      <c r="C162" s="256" t="s">
        <v>296</v>
      </c>
      <c r="D162" s="234"/>
      <c r="E162" s="235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14"/>
      <c r="Z162" s="214"/>
      <c r="AA162" s="214"/>
      <c r="AB162" s="214"/>
      <c r="AC162" s="214"/>
      <c r="AD162" s="214"/>
      <c r="AE162" s="214"/>
      <c r="AF162" s="214"/>
      <c r="AG162" s="214" t="s">
        <v>120</v>
      </c>
      <c r="AH162" s="214">
        <v>0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>
      <c r="A163" s="231"/>
      <c r="B163" s="232"/>
      <c r="C163" s="256" t="s">
        <v>297</v>
      </c>
      <c r="D163" s="234"/>
      <c r="E163" s="235">
        <v>16</v>
      </c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14"/>
      <c r="Z163" s="214"/>
      <c r="AA163" s="214"/>
      <c r="AB163" s="214"/>
      <c r="AC163" s="214"/>
      <c r="AD163" s="214"/>
      <c r="AE163" s="214"/>
      <c r="AF163" s="214"/>
      <c r="AG163" s="214" t="s">
        <v>120</v>
      </c>
      <c r="AH163" s="214">
        <v>0</v>
      </c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>
      <c r="A164" s="243">
        <v>39</v>
      </c>
      <c r="B164" s="244" t="s">
        <v>298</v>
      </c>
      <c r="C164" s="255" t="s">
        <v>299</v>
      </c>
      <c r="D164" s="245" t="s">
        <v>161</v>
      </c>
      <c r="E164" s="246">
        <v>13.92</v>
      </c>
      <c r="F164" s="247"/>
      <c r="G164" s="248">
        <f>ROUND(E164*F164,2)</f>
        <v>0</v>
      </c>
      <c r="H164" s="247"/>
      <c r="I164" s="248">
        <f>ROUND(E164*H164,2)</f>
        <v>0</v>
      </c>
      <c r="J164" s="247"/>
      <c r="K164" s="248">
        <f>ROUND(E164*J164,2)</f>
        <v>0</v>
      </c>
      <c r="L164" s="248">
        <v>21</v>
      </c>
      <c r="M164" s="248">
        <f>G164*(1+L164/100)</f>
        <v>0</v>
      </c>
      <c r="N164" s="248">
        <v>3.1E-4</v>
      </c>
      <c r="O164" s="248">
        <f>ROUND(E164*N164,2)</f>
        <v>0</v>
      </c>
      <c r="P164" s="248">
        <v>0</v>
      </c>
      <c r="Q164" s="248">
        <f>ROUND(E164*P164,2)</f>
        <v>0</v>
      </c>
      <c r="R164" s="248"/>
      <c r="S164" s="248" t="s">
        <v>116</v>
      </c>
      <c r="T164" s="249" t="s">
        <v>116</v>
      </c>
      <c r="U164" s="233">
        <v>0.4</v>
      </c>
      <c r="V164" s="233">
        <f>ROUND(E164*U164,2)</f>
        <v>5.57</v>
      </c>
      <c r="W164" s="233"/>
      <c r="X164" s="233" t="s">
        <v>117</v>
      </c>
      <c r="Y164" s="214"/>
      <c r="Z164" s="214"/>
      <c r="AA164" s="214"/>
      <c r="AB164" s="214"/>
      <c r="AC164" s="214"/>
      <c r="AD164" s="214"/>
      <c r="AE164" s="214"/>
      <c r="AF164" s="214"/>
      <c r="AG164" s="214" t="s">
        <v>118</v>
      </c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>
      <c r="A165" s="231"/>
      <c r="B165" s="232"/>
      <c r="C165" s="256" t="s">
        <v>300</v>
      </c>
      <c r="D165" s="234"/>
      <c r="E165" s="235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14"/>
      <c r="Z165" s="214"/>
      <c r="AA165" s="214"/>
      <c r="AB165" s="214"/>
      <c r="AC165" s="214"/>
      <c r="AD165" s="214"/>
      <c r="AE165" s="214"/>
      <c r="AF165" s="214"/>
      <c r="AG165" s="214" t="s">
        <v>120</v>
      </c>
      <c r="AH165" s="214">
        <v>0</v>
      </c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>
      <c r="A166" s="231"/>
      <c r="B166" s="232"/>
      <c r="C166" s="256" t="s">
        <v>301</v>
      </c>
      <c r="D166" s="234"/>
      <c r="E166" s="235">
        <v>4.4800000000000004</v>
      </c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14"/>
      <c r="Z166" s="214"/>
      <c r="AA166" s="214"/>
      <c r="AB166" s="214"/>
      <c r="AC166" s="214"/>
      <c r="AD166" s="214"/>
      <c r="AE166" s="214"/>
      <c r="AF166" s="214"/>
      <c r="AG166" s="214" t="s">
        <v>120</v>
      </c>
      <c r="AH166" s="214">
        <v>0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1">
      <c r="A167" s="231"/>
      <c r="B167" s="232"/>
      <c r="C167" s="256" t="s">
        <v>302</v>
      </c>
      <c r="D167" s="234"/>
      <c r="E167" s="235">
        <v>2.2400000000000002</v>
      </c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14"/>
      <c r="Z167" s="214"/>
      <c r="AA167" s="214"/>
      <c r="AB167" s="214"/>
      <c r="AC167" s="214"/>
      <c r="AD167" s="214"/>
      <c r="AE167" s="214"/>
      <c r="AF167" s="214"/>
      <c r="AG167" s="214" t="s">
        <v>120</v>
      </c>
      <c r="AH167" s="214">
        <v>0</v>
      </c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outlineLevel="1">
      <c r="A168" s="231"/>
      <c r="B168" s="232"/>
      <c r="C168" s="256" t="s">
        <v>303</v>
      </c>
      <c r="D168" s="234"/>
      <c r="E168" s="235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14"/>
      <c r="Z168" s="214"/>
      <c r="AA168" s="214"/>
      <c r="AB168" s="214"/>
      <c r="AC168" s="214"/>
      <c r="AD168" s="214"/>
      <c r="AE168" s="214"/>
      <c r="AF168" s="214"/>
      <c r="AG168" s="214" t="s">
        <v>120</v>
      </c>
      <c r="AH168" s="214">
        <v>0</v>
      </c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outlineLevel="1">
      <c r="A169" s="231"/>
      <c r="B169" s="232"/>
      <c r="C169" s="256" t="s">
        <v>304</v>
      </c>
      <c r="D169" s="234"/>
      <c r="E169" s="235">
        <v>7.2</v>
      </c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14"/>
      <c r="Z169" s="214"/>
      <c r="AA169" s="214"/>
      <c r="AB169" s="214"/>
      <c r="AC169" s="214"/>
      <c r="AD169" s="214"/>
      <c r="AE169" s="214"/>
      <c r="AF169" s="214"/>
      <c r="AG169" s="214" t="s">
        <v>120</v>
      </c>
      <c r="AH169" s="214">
        <v>0</v>
      </c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1">
      <c r="A170" s="243">
        <v>40</v>
      </c>
      <c r="B170" s="244" t="s">
        <v>305</v>
      </c>
      <c r="C170" s="255" t="s">
        <v>306</v>
      </c>
      <c r="D170" s="245" t="s">
        <v>237</v>
      </c>
      <c r="E170" s="246">
        <v>64</v>
      </c>
      <c r="F170" s="247"/>
      <c r="G170" s="248">
        <f>ROUND(E170*F170,2)</f>
        <v>0</v>
      </c>
      <c r="H170" s="247"/>
      <c r="I170" s="248">
        <f>ROUND(E170*H170,2)</f>
        <v>0</v>
      </c>
      <c r="J170" s="247"/>
      <c r="K170" s="248">
        <f>ROUND(E170*J170,2)</f>
        <v>0</v>
      </c>
      <c r="L170" s="248">
        <v>21</v>
      </c>
      <c r="M170" s="248">
        <f>G170*(1+L170/100)</f>
        <v>0</v>
      </c>
      <c r="N170" s="248">
        <v>0</v>
      </c>
      <c r="O170" s="248">
        <f>ROUND(E170*N170,2)</f>
        <v>0</v>
      </c>
      <c r="P170" s="248">
        <v>0</v>
      </c>
      <c r="Q170" s="248">
        <f>ROUND(E170*P170,2)</f>
        <v>0</v>
      </c>
      <c r="R170" s="248" t="s">
        <v>175</v>
      </c>
      <c r="S170" s="248" t="s">
        <v>116</v>
      </c>
      <c r="T170" s="249" t="s">
        <v>116</v>
      </c>
      <c r="U170" s="233">
        <v>0</v>
      </c>
      <c r="V170" s="233">
        <f>ROUND(E170*U170,2)</f>
        <v>0</v>
      </c>
      <c r="W170" s="233"/>
      <c r="X170" s="233" t="s">
        <v>176</v>
      </c>
      <c r="Y170" s="214"/>
      <c r="Z170" s="214"/>
      <c r="AA170" s="214"/>
      <c r="AB170" s="214"/>
      <c r="AC170" s="214"/>
      <c r="AD170" s="214"/>
      <c r="AE170" s="214"/>
      <c r="AF170" s="214"/>
      <c r="AG170" s="214" t="s">
        <v>177</v>
      </c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outlineLevel="1">
      <c r="A171" s="231"/>
      <c r="B171" s="232"/>
      <c r="C171" s="256" t="s">
        <v>295</v>
      </c>
      <c r="D171" s="234"/>
      <c r="E171" s="235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14"/>
      <c r="Z171" s="214"/>
      <c r="AA171" s="214"/>
      <c r="AB171" s="214"/>
      <c r="AC171" s="214"/>
      <c r="AD171" s="214"/>
      <c r="AE171" s="214"/>
      <c r="AF171" s="214"/>
      <c r="AG171" s="214" t="s">
        <v>120</v>
      </c>
      <c r="AH171" s="214">
        <v>0</v>
      </c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ht="22.5" outlineLevel="1">
      <c r="A172" s="231"/>
      <c r="B172" s="232"/>
      <c r="C172" s="256" t="s">
        <v>307</v>
      </c>
      <c r="D172" s="234"/>
      <c r="E172" s="235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14"/>
      <c r="Z172" s="214"/>
      <c r="AA172" s="214"/>
      <c r="AB172" s="214"/>
      <c r="AC172" s="214"/>
      <c r="AD172" s="214"/>
      <c r="AE172" s="214"/>
      <c r="AF172" s="214"/>
      <c r="AG172" s="214" t="s">
        <v>120</v>
      </c>
      <c r="AH172" s="214">
        <v>0</v>
      </c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>
      <c r="A173" s="231"/>
      <c r="B173" s="232"/>
      <c r="C173" s="256" t="s">
        <v>308</v>
      </c>
      <c r="D173" s="234"/>
      <c r="E173" s="235">
        <v>64</v>
      </c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14"/>
      <c r="Z173" s="214"/>
      <c r="AA173" s="214"/>
      <c r="AB173" s="214"/>
      <c r="AC173" s="214"/>
      <c r="AD173" s="214"/>
      <c r="AE173" s="214"/>
      <c r="AF173" s="214"/>
      <c r="AG173" s="214" t="s">
        <v>120</v>
      </c>
      <c r="AH173" s="214">
        <v>0</v>
      </c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1">
      <c r="A174" s="243">
        <v>41</v>
      </c>
      <c r="B174" s="244" t="s">
        <v>309</v>
      </c>
      <c r="C174" s="255" t="s">
        <v>310</v>
      </c>
      <c r="D174" s="245" t="s">
        <v>237</v>
      </c>
      <c r="E174" s="246">
        <v>32</v>
      </c>
      <c r="F174" s="247"/>
      <c r="G174" s="248">
        <f>ROUND(E174*F174,2)</f>
        <v>0</v>
      </c>
      <c r="H174" s="247"/>
      <c r="I174" s="248">
        <f>ROUND(E174*H174,2)</f>
        <v>0</v>
      </c>
      <c r="J174" s="247"/>
      <c r="K174" s="248">
        <f>ROUND(E174*J174,2)</f>
        <v>0</v>
      </c>
      <c r="L174" s="248">
        <v>21</v>
      </c>
      <c r="M174" s="248">
        <f>G174*(1+L174/100)</f>
        <v>0</v>
      </c>
      <c r="N174" s="248">
        <v>0</v>
      </c>
      <c r="O174" s="248">
        <f>ROUND(E174*N174,2)</f>
        <v>0</v>
      </c>
      <c r="P174" s="248">
        <v>0</v>
      </c>
      <c r="Q174" s="248">
        <f>ROUND(E174*P174,2)</f>
        <v>0</v>
      </c>
      <c r="R174" s="248" t="s">
        <v>175</v>
      </c>
      <c r="S174" s="248" t="s">
        <v>116</v>
      </c>
      <c r="T174" s="249" t="s">
        <v>116</v>
      </c>
      <c r="U174" s="233">
        <v>0</v>
      </c>
      <c r="V174" s="233">
        <f>ROUND(E174*U174,2)</f>
        <v>0</v>
      </c>
      <c r="W174" s="233"/>
      <c r="X174" s="233" t="s">
        <v>176</v>
      </c>
      <c r="Y174" s="214"/>
      <c r="Z174" s="214"/>
      <c r="AA174" s="214"/>
      <c r="AB174" s="214"/>
      <c r="AC174" s="214"/>
      <c r="AD174" s="214"/>
      <c r="AE174" s="214"/>
      <c r="AF174" s="214"/>
      <c r="AG174" s="214" t="s">
        <v>177</v>
      </c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1">
      <c r="A175" s="231"/>
      <c r="B175" s="232"/>
      <c r="C175" s="256" t="s">
        <v>295</v>
      </c>
      <c r="D175" s="234"/>
      <c r="E175" s="235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14"/>
      <c r="Z175" s="214"/>
      <c r="AA175" s="214"/>
      <c r="AB175" s="214"/>
      <c r="AC175" s="214"/>
      <c r="AD175" s="214"/>
      <c r="AE175" s="214"/>
      <c r="AF175" s="214"/>
      <c r="AG175" s="214" t="s">
        <v>120</v>
      </c>
      <c r="AH175" s="214">
        <v>0</v>
      </c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>
      <c r="A176" s="231"/>
      <c r="B176" s="232"/>
      <c r="C176" s="256" t="s">
        <v>296</v>
      </c>
      <c r="D176" s="234"/>
      <c r="E176" s="235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14"/>
      <c r="Z176" s="214"/>
      <c r="AA176" s="214"/>
      <c r="AB176" s="214"/>
      <c r="AC176" s="214"/>
      <c r="AD176" s="214"/>
      <c r="AE176" s="214"/>
      <c r="AF176" s="214"/>
      <c r="AG176" s="214" t="s">
        <v>120</v>
      </c>
      <c r="AH176" s="214">
        <v>0</v>
      </c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1">
      <c r="A177" s="231"/>
      <c r="B177" s="232"/>
      <c r="C177" s="256" t="s">
        <v>311</v>
      </c>
      <c r="D177" s="234"/>
      <c r="E177" s="235">
        <v>32</v>
      </c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14"/>
      <c r="Z177" s="214"/>
      <c r="AA177" s="214"/>
      <c r="AB177" s="214"/>
      <c r="AC177" s="214"/>
      <c r="AD177" s="214"/>
      <c r="AE177" s="214"/>
      <c r="AF177" s="214"/>
      <c r="AG177" s="214" t="s">
        <v>120</v>
      </c>
      <c r="AH177" s="214">
        <v>0</v>
      </c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1">
      <c r="A178" s="243">
        <v>42</v>
      </c>
      <c r="B178" s="244" t="s">
        <v>312</v>
      </c>
      <c r="C178" s="255" t="s">
        <v>313</v>
      </c>
      <c r="D178" s="245" t="s">
        <v>161</v>
      </c>
      <c r="E178" s="246">
        <v>2.56</v>
      </c>
      <c r="F178" s="247"/>
      <c r="G178" s="248">
        <f>ROUND(E178*F178,2)</f>
        <v>0</v>
      </c>
      <c r="H178" s="247"/>
      <c r="I178" s="248">
        <f>ROUND(E178*H178,2)</f>
        <v>0</v>
      </c>
      <c r="J178" s="247"/>
      <c r="K178" s="248">
        <f>ROUND(E178*J178,2)</f>
        <v>0</v>
      </c>
      <c r="L178" s="248">
        <v>21</v>
      </c>
      <c r="M178" s="248">
        <f>G178*(1+L178/100)</f>
        <v>0</v>
      </c>
      <c r="N178" s="248">
        <v>7.2000000000000005E-4</v>
      </c>
      <c r="O178" s="248">
        <f>ROUND(E178*N178,2)</f>
        <v>0</v>
      </c>
      <c r="P178" s="248">
        <v>0</v>
      </c>
      <c r="Q178" s="248">
        <f>ROUND(E178*P178,2)</f>
        <v>0</v>
      </c>
      <c r="R178" s="248" t="s">
        <v>175</v>
      </c>
      <c r="S178" s="248" t="s">
        <v>116</v>
      </c>
      <c r="T178" s="249" t="s">
        <v>116</v>
      </c>
      <c r="U178" s="233">
        <v>0</v>
      </c>
      <c r="V178" s="233">
        <f>ROUND(E178*U178,2)</f>
        <v>0</v>
      </c>
      <c r="W178" s="233"/>
      <c r="X178" s="233" t="s">
        <v>176</v>
      </c>
      <c r="Y178" s="214"/>
      <c r="Z178" s="214"/>
      <c r="AA178" s="214"/>
      <c r="AB178" s="214"/>
      <c r="AC178" s="214"/>
      <c r="AD178" s="214"/>
      <c r="AE178" s="214"/>
      <c r="AF178" s="214"/>
      <c r="AG178" s="214" t="s">
        <v>177</v>
      </c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1">
      <c r="A179" s="231"/>
      <c r="B179" s="232"/>
      <c r="C179" s="256" t="s">
        <v>295</v>
      </c>
      <c r="D179" s="234"/>
      <c r="E179" s="235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14"/>
      <c r="Z179" s="214"/>
      <c r="AA179" s="214"/>
      <c r="AB179" s="214"/>
      <c r="AC179" s="214"/>
      <c r="AD179" s="214"/>
      <c r="AE179" s="214"/>
      <c r="AF179" s="214"/>
      <c r="AG179" s="214" t="s">
        <v>120</v>
      </c>
      <c r="AH179" s="214">
        <v>0</v>
      </c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>
      <c r="A180" s="231"/>
      <c r="B180" s="232"/>
      <c r="C180" s="256" t="s">
        <v>296</v>
      </c>
      <c r="D180" s="234"/>
      <c r="E180" s="235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14"/>
      <c r="Z180" s="214"/>
      <c r="AA180" s="214"/>
      <c r="AB180" s="214"/>
      <c r="AC180" s="214"/>
      <c r="AD180" s="214"/>
      <c r="AE180" s="214"/>
      <c r="AF180" s="214"/>
      <c r="AG180" s="214" t="s">
        <v>120</v>
      </c>
      <c r="AH180" s="214">
        <v>0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outlineLevel="1">
      <c r="A181" s="231"/>
      <c r="B181" s="232"/>
      <c r="C181" s="256" t="s">
        <v>314</v>
      </c>
      <c r="D181" s="234"/>
      <c r="E181" s="235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14"/>
      <c r="Z181" s="214"/>
      <c r="AA181" s="214"/>
      <c r="AB181" s="214"/>
      <c r="AC181" s="214"/>
      <c r="AD181" s="214"/>
      <c r="AE181" s="214"/>
      <c r="AF181" s="214"/>
      <c r="AG181" s="214" t="s">
        <v>120</v>
      </c>
      <c r="AH181" s="214">
        <v>0</v>
      </c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1">
      <c r="A182" s="231"/>
      <c r="B182" s="232"/>
      <c r="C182" s="256" t="s">
        <v>315</v>
      </c>
      <c r="D182" s="234"/>
      <c r="E182" s="235">
        <v>2.56</v>
      </c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14"/>
      <c r="Z182" s="214"/>
      <c r="AA182" s="214"/>
      <c r="AB182" s="214"/>
      <c r="AC182" s="214"/>
      <c r="AD182" s="214"/>
      <c r="AE182" s="214"/>
      <c r="AF182" s="214"/>
      <c r="AG182" s="214" t="s">
        <v>120</v>
      </c>
      <c r="AH182" s="214">
        <v>0</v>
      </c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>
      <c r="A183" s="237" t="s">
        <v>111</v>
      </c>
      <c r="B183" s="238" t="s">
        <v>77</v>
      </c>
      <c r="C183" s="254" t="s">
        <v>78</v>
      </c>
      <c r="D183" s="239"/>
      <c r="E183" s="240"/>
      <c r="F183" s="241"/>
      <c r="G183" s="241">
        <f>SUMIF(AG184:AG205,"&lt;&gt;NOR",G184:G205)</f>
        <v>0</v>
      </c>
      <c r="H183" s="241"/>
      <c r="I183" s="241">
        <f>SUM(I184:I205)</f>
        <v>0</v>
      </c>
      <c r="J183" s="241"/>
      <c r="K183" s="241">
        <f>SUM(K184:K205)</f>
        <v>0</v>
      </c>
      <c r="L183" s="241"/>
      <c r="M183" s="241">
        <f>SUM(M184:M205)</f>
        <v>0</v>
      </c>
      <c r="N183" s="241"/>
      <c r="O183" s="241">
        <f>SUM(O184:O205)</f>
        <v>0.03</v>
      </c>
      <c r="P183" s="241"/>
      <c r="Q183" s="241">
        <f>SUM(Q184:Q205)</f>
        <v>0</v>
      </c>
      <c r="R183" s="241"/>
      <c r="S183" s="241"/>
      <c r="T183" s="242"/>
      <c r="U183" s="236"/>
      <c r="V183" s="236">
        <f>SUM(V184:V205)</f>
        <v>17.600000000000001</v>
      </c>
      <c r="W183" s="236"/>
      <c r="X183" s="236"/>
      <c r="AG183" t="s">
        <v>112</v>
      </c>
    </row>
    <row r="184" spans="1:60" outlineLevel="1">
      <c r="A184" s="243">
        <v>43</v>
      </c>
      <c r="B184" s="244" t="s">
        <v>316</v>
      </c>
      <c r="C184" s="255" t="s">
        <v>317</v>
      </c>
      <c r="D184" s="245" t="s">
        <v>115</v>
      </c>
      <c r="E184" s="246">
        <v>14.790039999999999</v>
      </c>
      <c r="F184" s="247"/>
      <c r="G184" s="248">
        <f>ROUND(E184*F184,2)</f>
        <v>0</v>
      </c>
      <c r="H184" s="247"/>
      <c r="I184" s="248">
        <f>ROUND(E184*H184,2)</f>
        <v>0</v>
      </c>
      <c r="J184" s="247"/>
      <c r="K184" s="248">
        <f>ROUND(E184*J184,2)</f>
        <v>0</v>
      </c>
      <c r="L184" s="248">
        <v>21</v>
      </c>
      <c r="M184" s="248">
        <f>G184*(1+L184/100)</f>
        <v>0</v>
      </c>
      <c r="N184" s="248">
        <v>4.2000000000000002E-4</v>
      </c>
      <c r="O184" s="248">
        <f>ROUND(E184*N184,2)</f>
        <v>0.01</v>
      </c>
      <c r="P184" s="248">
        <v>0</v>
      </c>
      <c r="Q184" s="248">
        <f>ROUND(E184*P184,2)</f>
        <v>0</v>
      </c>
      <c r="R184" s="248"/>
      <c r="S184" s="248" t="s">
        <v>116</v>
      </c>
      <c r="T184" s="249" t="s">
        <v>116</v>
      </c>
      <c r="U184" s="233">
        <v>0.20200000000000001</v>
      </c>
      <c r="V184" s="233">
        <f>ROUND(E184*U184,2)</f>
        <v>2.99</v>
      </c>
      <c r="W184" s="233"/>
      <c r="X184" s="233" t="s">
        <v>117</v>
      </c>
      <c r="Y184" s="214"/>
      <c r="Z184" s="214"/>
      <c r="AA184" s="214"/>
      <c r="AB184" s="214"/>
      <c r="AC184" s="214"/>
      <c r="AD184" s="214"/>
      <c r="AE184" s="214"/>
      <c r="AF184" s="214"/>
      <c r="AG184" s="214" t="s">
        <v>118</v>
      </c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outlineLevel="1">
      <c r="A185" s="231"/>
      <c r="B185" s="232"/>
      <c r="C185" s="256" t="s">
        <v>318</v>
      </c>
      <c r="D185" s="234"/>
      <c r="E185" s="235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14"/>
      <c r="Z185" s="214"/>
      <c r="AA185" s="214"/>
      <c r="AB185" s="214"/>
      <c r="AC185" s="214"/>
      <c r="AD185" s="214"/>
      <c r="AE185" s="214"/>
      <c r="AF185" s="214"/>
      <c r="AG185" s="214" t="s">
        <v>120</v>
      </c>
      <c r="AH185" s="214">
        <v>0</v>
      </c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1">
      <c r="A186" s="231"/>
      <c r="B186" s="232"/>
      <c r="C186" s="256" t="s">
        <v>319</v>
      </c>
      <c r="D186" s="234"/>
      <c r="E186" s="235">
        <v>9.6288</v>
      </c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14"/>
      <c r="Z186" s="214"/>
      <c r="AA186" s="214"/>
      <c r="AB186" s="214"/>
      <c r="AC186" s="214"/>
      <c r="AD186" s="214"/>
      <c r="AE186" s="214"/>
      <c r="AF186" s="214"/>
      <c r="AG186" s="214" t="s">
        <v>120</v>
      </c>
      <c r="AH186" s="214">
        <v>0</v>
      </c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1">
      <c r="A187" s="231"/>
      <c r="B187" s="232"/>
      <c r="C187" s="256" t="s">
        <v>320</v>
      </c>
      <c r="D187" s="234"/>
      <c r="E187" s="235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14"/>
      <c r="Z187" s="214"/>
      <c r="AA187" s="214"/>
      <c r="AB187" s="214"/>
      <c r="AC187" s="214"/>
      <c r="AD187" s="214"/>
      <c r="AE187" s="214"/>
      <c r="AF187" s="214"/>
      <c r="AG187" s="214" t="s">
        <v>120</v>
      </c>
      <c r="AH187" s="214">
        <v>0</v>
      </c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1">
      <c r="A188" s="231"/>
      <c r="B188" s="232"/>
      <c r="C188" s="256" t="s">
        <v>321</v>
      </c>
      <c r="D188" s="234"/>
      <c r="E188" s="235">
        <v>0.38303999999999999</v>
      </c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14"/>
      <c r="Z188" s="214"/>
      <c r="AA188" s="214"/>
      <c r="AB188" s="214"/>
      <c r="AC188" s="214"/>
      <c r="AD188" s="214"/>
      <c r="AE188" s="214"/>
      <c r="AF188" s="214"/>
      <c r="AG188" s="214" t="s">
        <v>120</v>
      </c>
      <c r="AH188" s="214">
        <v>0</v>
      </c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1">
      <c r="A189" s="231"/>
      <c r="B189" s="232"/>
      <c r="C189" s="256" t="s">
        <v>322</v>
      </c>
      <c r="D189" s="234"/>
      <c r="E189" s="235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14"/>
      <c r="Z189" s="214"/>
      <c r="AA189" s="214"/>
      <c r="AB189" s="214"/>
      <c r="AC189" s="214"/>
      <c r="AD189" s="214"/>
      <c r="AE189" s="214"/>
      <c r="AF189" s="214"/>
      <c r="AG189" s="214" t="s">
        <v>120</v>
      </c>
      <c r="AH189" s="214">
        <v>0</v>
      </c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1">
      <c r="A190" s="231"/>
      <c r="B190" s="232"/>
      <c r="C190" s="256" t="s">
        <v>323</v>
      </c>
      <c r="D190" s="234"/>
      <c r="E190" s="235">
        <v>4.0278</v>
      </c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14"/>
      <c r="Z190" s="214"/>
      <c r="AA190" s="214"/>
      <c r="AB190" s="214"/>
      <c r="AC190" s="214"/>
      <c r="AD190" s="214"/>
      <c r="AE190" s="214"/>
      <c r="AF190" s="214"/>
      <c r="AG190" s="214" t="s">
        <v>120</v>
      </c>
      <c r="AH190" s="214">
        <v>0</v>
      </c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1">
      <c r="A191" s="231"/>
      <c r="B191" s="232"/>
      <c r="C191" s="256" t="s">
        <v>324</v>
      </c>
      <c r="D191" s="234"/>
      <c r="E191" s="235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14"/>
      <c r="Z191" s="214"/>
      <c r="AA191" s="214"/>
      <c r="AB191" s="214"/>
      <c r="AC191" s="214"/>
      <c r="AD191" s="214"/>
      <c r="AE191" s="214"/>
      <c r="AF191" s="214"/>
      <c r="AG191" s="214" t="s">
        <v>120</v>
      </c>
      <c r="AH191" s="214">
        <v>0</v>
      </c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outlineLevel="1">
      <c r="A192" s="231"/>
      <c r="B192" s="232"/>
      <c r="C192" s="256" t="s">
        <v>325</v>
      </c>
      <c r="D192" s="234"/>
      <c r="E192" s="235">
        <v>0.33600000000000002</v>
      </c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14"/>
      <c r="Z192" s="214"/>
      <c r="AA192" s="214"/>
      <c r="AB192" s="214"/>
      <c r="AC192" s="214"/>
      <c r="AD192" s="214"/>
      <c r="AE192" s="214"/>
      <c r="AF192" s="214"/>
      <c r="AG192" s="214" t="s">
        <v>120</v>
      </c>
      <c r="AH192" s="214">
        <v>0</v>
      </c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1">
      <c r="A193" s="231"/>
      <c r="B193" s="232"/>
      <c r="C193" s="256" t="s">
        <v>326</v>
      </c>
      <c r="D193" s="234"/>
      <c r="E193" s="235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14"/>
      <c r="Z193" s="214"/>
      <c r="AA193" s="214"/>
      <c r="AB193" s="214"/>
      <c r="AC193" s="214"/>
      <c r="AD193" s="214"/>
      <c r="AE193" s="214"/>
      <c r="AF193" s="214"/>
      <c r="AG193" s="214" t="s">
        <v>120</v>
      </c>
      <c r="AH193" s="214">
        <v>0</v>
      </c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outlineLevel="1">
      <c r="A194" s="231"/>
      <c r="B194" s="232"/>
      <c r="C194" s="256" t="s">
        <v>327</v>
      </c>
      <c r="D194" s="234"/>
      <c r="E194" s="235">
        <v>0.41439999999999999</v>
      </c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14"/>
      <c r="Z194" s="214"/>
      <c r="AA194" s="214"/>
      <c r="AB194" s="214"/>
      <c r="AC194" s="214"/>
      <c r="AD194" s="214"/>
      <c r="AE194" s="214"/>
      <c r="AF194" s="214"/>
      <c r="AG194" s="214" t="s">
        <v>120</v>
      </c>
      <c r="AH194" s="214">
        <v>0</v>
      </c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outlineLevel="1">
      <c r="A195" s="243">
        <v>44</v>
      </c>
      <c r="B195" s="244" t="s">
        <v>328</v>
      </c>
      <c r="C195" s="255" t="s">
        <v>329</v>
      </c>
      <c r="D195" s="245" t="s">
        <v>115</v>
      </c>
      <c r="E195" s="246">
        <v>38.539200000000001</v>
      </c>
      <c r="F195" s="247"/>
      <c r="G195" s="248">
        <f>ROUND(E195*F195,2)</f>
        <v>0</v>
      </c>
      <c r="H195" s="247"/>
      <c r="I195" s="248">
        <f>ROUND(E195*H195,2)</f>
        <v>0</v>
      </c>
      <c r="J195" s="247"/>
      <c r="K195" s="248">
        <f>ROUND(E195*J195,2)</f>
        <v>0</v>
      </c>
      <c r="L195" s="248">
        <v>21</v>
      </c>
      <c r="M195" s="248">
        <f>G195*(1+L195/100)</f>
        <v>0</v>
      </c>
      <c r="N195" s="248">
        <v>4.2000000000000002E-4</v>
      </c>
      <c r="O195" s="248">
        <f>ROUND(E195*N195,2)</f>
        <v>0.02</v>
      </c>
      <c r="P195" s="248">
        <v>0</v>
      </c>
      <c r="Q195" s="248">
        <f>ROUND(E195*P195,2)</f>
        <v>0</v>
      </c>
      <c r="R195" s="248"/>
      <c r="S195" s="248" t="s">
        <v>116</v>
      </c>
      <c r="T195" s="249" t="s">
        <v>116</v>
      </c>
      <c r="U195" s="233">
        <v>0.379</v>
      </c>
      <c r="V195" s="233">
        <f>ROUND(E195*U195,2)</f>
        <v>14.61</v>
      </c>
      <c r="W195" s="233"/>
      <c r="X195" s="233" t="s">
        <v>117</v>
      </c>
      <c r="Y195" s="214"/>
      <c r="Z195" s="214"/>
      <c r="AA195" s="214"/>
      <c r="AB195" s="214"/>
      <c r="AC195" s="214"/>
      <c r="AD195" s="214"/>
      <c r="AE195" s="214"/>
      <c r="AF195" s="214"/>
      <c r="AG195" s="214" t="s">
        <v>118</v>
      </c>
      <c r="AH195" s="214"/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</row>
    <row r="196" spans="1:60" outlineLevel="1">
      <c r="A196" s="231"/>
      <c r="B196" s="232"/>
      <c r="C196" s="257" t="s">
        <v>330</v>
      </c>
      <c r="D196" s="250"/>
      <c r="E196" s="250"/>
      <c r="F196" s="250"/>
      <c r="G196" s="250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14"/>
      <c r="Z196" s="214"/>
      <c r="AA196" s="214"/>
      <c r="AB196" s="214"/>
      <c r="AC196" s="214"/>
      <c r="AD196" s="214"/>
      <c r="AE196" s="214"/>
      <c r="AF196" s="214"/>
      <c r="AG196" s="214" t="s">
        <v>125</v>
      </c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ht="22.5" outlineLevel="1">
      <c r="A197" s="231"/>
      <c r="B197" s="232"/>
      <c r="C197" s="256" t="s">
        <v>331</v>
      </c>
      <c r="D197" s="234"/>
      <c r="E197" s="235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14"/>
      <c r="Z197" s="214"/>
      <c r="AA197" s="214"/>
      <c r="AB197" s="214"/>
      <c r="AC197" s="214"/>
      <c r="AD197" s="214"/>
      <c r="AE197" s="214"/>
      <c r="AF197" s="214"/>
      <c r="AG197" s="214" t="s">
        <v>120</v>
      </c>
      <c r="AH197" s="214">
        <v>0</v>
      </c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ht="22.5" outlineLevel="1">
      <c r="A198" s="231"/>
      <c r="B198" s="232"/>
      <c r="C198" s="256" t="s">
        <v>277</v>
      </c>
      <c r="D198" s="234"/>
      <c r="E198" s="235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14"/>
      <c r="Z198" s="214"/>
      <c r="AA198" s="214"/>
      <c r="AB198" s="214"/>
      <c r="AC198" s="214"/>
      <c r="AD198" s="214"/>
      <c r="AE198" s="214"/>
      <c r="AF198" s="214"/>
      <c r="AG198" s="214" t="s">
        <v>120</v>
      </c>
      <c r="AH198" s="214">
        <v>0</v>
      </c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outlineLevel="1">
      <c r="A199" s="231"/>
      <c r="B199" s="232"/>
      <c r="C199" s="256" t="s">
        <v>278</v>
      </c>
      <c r="D199" s="234"/>
      <c r="E199" s="235">
        <v>17.7</v>
      </c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14"/>
      <c r="Z199" s="214"/>
      <c r="AA199" s="214"/>
      <c r="AB199" s="214"/>
      <c r="AC199" s="214"/>
      <c r="AD199" s="214"/>
      <c r="AE199" s="214"/>
      <c r="AF199" s="214"/>
      <c r="AG199" s="214" t="s">
        <v>120</v>
      </c>
      <c r="AH199" s="214">
        <v>0</v>
      </c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ht="22.5" outlineLevel="1">
      <c r="A200" s="231"/>
      <c r="B200" s="232"/>
      <c r="C200" s="256" t="s">
        <v>261</v>
      </c>
      <c r="D200" s="234"/>
      <c r="E200" s="235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14"/>
      <c r="Z200" s="214"/>
      <c r="AA200" s="214"/>
      <c r="AB200" s="214"/>
      <c r="AC200" s="214"/>
      <c r="AD200" s="214"/>
      <c r="AE200" s="214"/>
      <c r="AF200" s="214"/>
      <c r="AG200" s="214" t="s">
        <v>120</v>
      </c>
      <c r="AH200" s="214">
        <v>0</v>
      </c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1">
      <c r="A201" s="231"/>
      <c r="B201" s="232"/>
      <c r="C201" s="256" t="s">
        <v>279</v>
      </c>
      <c r="D201" s="234"/>
      <c r="E201" s="235">
        <v>9.9120000000000008</v>
      </c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14"/>
      <c r="Z201" s="214"/>
      <c r="AA201" s="214"/>
      <c r="AB201" s="214"/>
      <c r="AC201" s="214"/>
      <c r="AD201" s="214"/>
      <c r="AE201" s="214"/>
      <c r="AF201" s="214"/>
      <c r="AG201" s="214" t="s">
        <v>120</v>
      </c>
      <c r="AH201" s="214">
        <v>0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ht="22.5" outlineLevel="1">
      <c r="A202" s="231"/>
      <c r="B202" s="232"/>
      <c r="C202" s="256" t="s">
        <v>263</v>
      </c>
      <c r="D202" s="234"/>
      <c r="E202" s="235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14"/>
      <c r="Z202" s="214"/>
      <c r="AA202" s="214"/>
      <c r="AB202" s="214"/>
      <c r="AC202" s="214"/>
      <c r="AD202" s="214"/>
      <c r="AE202" s="214"/>
      <c r="AF202" s="214"/>
      <c r="AG202" s="214" t="s">
        <v>120</v>
      </c>
      <c r="AH202" s="214">
        <v>0</v>
      </c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1">
      <c r="A203" s="231"/>
      <c r="B203" s="232"/>
      <c r="C203" s="256" t="s">
        <v>280</v>
      </c>
      <c r="D203" s="234"/>
      <c r="E203" s="235">
        <v>3.5167999999999999</v>
      </c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14"/>
      <c r="Z203" s="214"/>
      <c r="AA203" s="214"/>
      <c r="AB203" s="214"/>
      <c r="AC203" s="214"/>
      <c r="AD203" s="214"/>
      <c r="AE203" s="214"/>
      <c r="AF203" s="214"/>
      <c r="AG203" s="214" t="s">
        <v>120</v>
      </c>
      <c r="AH203" s="214">
        <v>0</v>
      </c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ht="22.5" outlineLevel="1">
      <c r="A204" s="231"/>
      <c r="B204" s="232"/>
      <c r="C204" s="256" t="s">
        <v>265</v>
      </c>
      <c r="D204" s="234"/>
      <c r="E204" s="235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14"/>
      <c r="Z204" s="214"/>
      <c r="AA204" s="214"/>
      <c r="AB204" s="214"/>
      <c r="AC204" s="214"/>
      <c r="AD204" s="214"/>
      <c r="AE204" s="214"/>
      <c r="AF204" s="214"/>
      <c r="AG204" s="214" t="s">
        <v>120</v>
      </c>
      <c r="AH204" s="214">
        <v>0</v>
      </c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1">
      <c r="A205" s="231"/>
      <c r="B205" s="232"/>
      <c r="C205" s="256" t="s">
        <v>281</v>
      </c>
      <c r="D205" s="234"/>
      <c r="E205" s="235">
        <v>7.4104000000000001</v>
      </c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14"/>
      <c r="Z205" s="214"/>
      <c r="AA205" s="214"/>
      <c r="AB205" s="214"/>
      <c r="AC205" s="214"/>
      <c r="AD205" s="214"/>
      <c r="AE205" s="214"/>
      <c r="AF205" s="214"/>
      <c r="AG205" s="214" t="s">
        <v>120</v>
      </c>
      <c r="AH205" s="214">
        <v>0</v>
      </c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>
      <c r="A206" s="237" t="s">
        <v>111</v>
      </c>
      <c r="B206" s="238" t="s">
        <v>79</v>
      </c>
      <c r="C206" s="254" t="s">
        <v>80</v>
      </c>
      <c r="D206" s="239"/>
      <c r="E206" s="240"/>
      <c r="F206" s="241"/>
      <c r="G206" s="241">
        <f>SUMIF(AG207:AG212,"&lt;&gt;NOR",G207:G212)</f>
        <v>0</v>
      </c>
      <c r="H206" s="241"/>
      <c r="I206" s="241">
        <f>SUM(I207:I212)</f>
        <v>0</v>
      </c>
      <c r="J206" s="241"/>
      <c r="K206" s="241">
        <f>SUM(K207:K212)</f>
        <v>0</v>
      </c>
      <c r="L206" s="241"/>
      <c r="M206" s="241">
        <f>SUM(M207:M212)</f>
        <v>0</v>
      </c>
      <c r="N206" s="241"/>
      <c r="O206" s="241">
        <f>SUM(O207:O212)</f>
        <v>0</v>
      </c>
      <c r="P206" s="241"/>
      <c r="Q206" s="241">
        <f>SUM(Q207:Q212)</f>
        <v>0</v>
      </c>
      <c r="R206" s="241"/>
      <c r="S206" s="241"/>
      <c r="T206" s="242"/>
      <c r="U206" s="236"/>
      <c r="V206" s="236">
        <f>SUM(V207:V212)</f>
        <v>0</v>
      </c>
      <c r="W206" s="236"/>
      <c r="X206" s="236"/>
      <c r="AG206" t="s">
        <v>112</v>
      </c>
    </row>
    <row r="207" spans="1:60" ht="22.5" outlineLevel="1">
      <c r="A207" s="243">
        <v>45</v>
      </c>
      <c r="B207" s="244" t="s">
        <v>332</v>
      </c>
      <c r="C207" s="255" t="s">
        <v>333</v>
      </c>
      <c r="D207" s="245" t="s">
        <v>334</v>
      </c>
      <c r="E207" s="246">
        <v>1</v>
      </c>
      <c r="F207" s="247"/>
      <c r="G207" s="248">
        <f>ROUND(E207*F207,2)</f>
        <v>0</v>
      </c>
      <c r="H207" s="247"/>
      <c r="I207" s="248">
        <f>ROUND(E207*H207,2)</f>
        <v>0</v>
      </c>
      <c r="J207" s="247"/>
      <c r="K207" s="248">
        <f>ROUND(E207*J207,2)</f>
        <v>0</v>
      </c>
      <c r="L207" s="248">
        <v>21</v>
      </c>
      <c r="M207" s="248">
        <f>G207*(1+L207/100)</f>
        <v>0</v>
      </c>
      <c r="N207" s="248">
        <v>0</v>
      </c>
      <c r="O207" s="248">
        <f>ROUND(E207*N207,2)</f>
        <v>0</v>
      </c>
      <c r="P207" s="248">
        <v>0</v>
      </c>
      <c r="Q207" s="248">
        <f>ROUND(E207*P207,2)</f>
        <v>0</v>
      </c>
      <c r="R207" s="248"/>
      <c r="S207" s="248" t="s">
        <v>238</v>
      </c>
      <c r="T207" s="249" t="s">
        <v>130</v>
      </c>
      <c r="U207" s="233">
        <v>0</v>
      </c>
      <c r="V207" s="233">
        <f>ROUND(E207*U207,2)</f>
        <v>0</v>
      </c>
      <c r="W207" s="233"/>
      <c r="X207" s="233" t="s">
        <v>117</v>
      </c>
      <c r="Y207" s="214"/>
      <c r="Z207" s="214"/>
      <c r="AA207" s="214"/>
      <c r="AB207" s="214"/>
      <c r="AC207" s="214"/>
      <c r="AD207" s="214"/>
      <c r="AE207" s="214"/>
      <c r="AF207" s="214"/>
      <c r="AG207" s="214" t="s">
        <v>118</v>
      </c>
      <c r="AH207" s="214"/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outlineLevel="1">
      <c r="A208" s="231"/>
      <c r="B208" s="232"/>
      <c r="C208" s="256" t="s">
        <v>43</v>
      </c>
      <c r="D208" s="234"/>
      <c r="E208" s="235">
        <v>1</v>
      </c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14"/>
      <c r="Z208" s="214"/>
      <c r="AA208" s="214"/>
      <c r="AB208" s="214"/>
      <c r="AC208" s="214"/>
      <c r="AD208" s="214"/>
      <c r="AE208" s="214"/>
      <c r="AF208" s="214"/>
      <c r="AG208" s="214" t="s">
        <v>120</v>
      </c>
      <c r="AH208" s="214">
        <v>0</v>
      </c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ht="22.5" outlineLevel="1">
      <c r="A209" s="243">
        <v>46</v>
      </c>
      <c r="B209" s="244" t="s">
        <v>335</v>
      </c>
      <c r="C209" s="255" t="s">
        <v>336</v>
      </c>
      <c r="D209" s="245" t="s">
        <v>337</v>
      </c>
      <c r="E209" s="246">
        <v>1</v>
      </c>
      <c r="F209" s="247"/>
      <c r="G209" s="248">
        <f>ROUND(E209*F209,2)</f>
        <v>0</v>
      </c>
      <c r="H209" s="247"/>
      <c r="I209" s="248">
        <f>ROUND(E209*H209,2)</f>
        <v>0</v>
      </c>
      <c r="J209" s="247"/>
      <c r="K209" s="248">
        <f>ROUND(E209*J209,2)</f>
        <v>0</v>
      </c>
      <c r="L209" s="248">
        <v>21</v>
      </c>
      <c r="M209" s="248">
        <f>G209*(1+L209/100)</f>
        <v>0</v>
      </c>
      <c r="N209" s="248">
        <v>0</v>
      </c>
      <c r="O209" s="248">
        <f>ROUND(E209*N209,2)</f>
        <v>0</v>
      </c>
      <c r="P209" s="248">
        <v>0</v>
      </c>
      <c r="Q209" s="248">
        <f>ROUND(E209*P209,2)</f>
        <v>0</v>
      </c>
      <c r="R209" s="248"/>
      <c r="S209" s="248" t="s">
        <v>238</v>
      </c>
      <c r="T209" s="249" t="s">
        <v>130</v>
      </c>
      <c r="U209" s="233">
        <v>0</v>
      </c>
      <c r="V209" s="233">
        <f>ROUND(E209*U209,2)</f>
        <v>0</v>
      </c>
      <c r="W209" s="233"/>
      <c r="X209" s="233" t="s">
        <v>117</v>
      </c>
      <c r="Y209" s="214"/>
      <c r="Z209" s="214"/>
      <c r="AA209" s="214"/>
      <c r="AB209" s="214"/>
      <c r="AC209" s="214"/>
      <c r="AD209" s="214"/>
      <c r="AE209" s="214"/>
      <c r="AF209" s="214"/>
      <c r="AG209" s="214" t="s">
        <v>118</v>
      </c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1">
      <c r="A210" s="231"/>
      <c r="B210" s="232"/>
      <c r="C210" s="256" t="s">
        <v>43</v>
      </c>
      <c r="D210" s="234"/>
      <c r="E210" s="235">
        <v>1</v>
      </c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14"/>
      <c r="Z210" s="214"/>
      <c r="AA210" s="214"/>
      <c r="AB210" s="214"/>
      <c r="AC210" s="214"/>
      <c r="AD210" s="214"/>
      <c r="AE210" s="214"/>
      <c r="AF210" s="214"/>
      <c r="AG210" s="214" t="s">
        <v>120</v>
      </c>
      <c r="AH210" s="214">
        <v>0</v>
      </c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1">
      <c r="A211" s="243">
        <v>47</v>
      </c>
      <c r="B211" s="244" t="s">
        <v>338</v>
      </c>
      <c r="C211" s="255" t="s">
        <v>339</v>
      </c>
      <c r="D211" s="245" t="s">
        <v>334</v>
      </c>
      <c r="E211" s="246">
        <v>1</v>
      </c>
      <c r="F211" s="247"/>
      <c r="G211" s="248">
        <f>ROUND(E211*F211,2)</f>
        <v>0</v>
      </c>
      <c r="H211" s="247"/>
      <c r="I211" s="248">
        <f>ROUND(E211*H211,2)</f>
        <v>0</v>
      </c>
      <c r="J211" s="247"/>
      <c r="K211" s="248">
        <f>ROUND(E211*J211,2)</f>
        <v>0</v>
      </c>
      <c r="L211" s="248">
        <v>21</v>
      </c>
      <c r="M211" s="248">
        <f>G211*(1+L211/100)</f>
        <v>0</v>
      </c>
      <c r="N211" s="248">
        <v>0</v>
      </c>
      <c r="O211" s="248">
        <f>ROUND(E211*N211,2)</f>
        <v>0</v>
      </c>
      <c r="P211" s="248">
        <v>0</v>
      </c>
      <c r="Q211" s="248">
        <f>ROUND(E211*P211,2)</f>
        <v>0</v>
      </c>
      <c r="R211" s="248"/>
      <c r="S211" s="248" t="s">
        <v>238</v>
      </c>
      <c r="T211" s="249" t="s">
        <v>130</v>
      </c>
      <c r="U211" s="233">
        <v>0</v>
      </c>
      <c r="V211" s="233">
        <f>ROUND(E211*U211,2)</f>
        <v>0</v>
      </c>
      <c r="W211" s="233"/>
      <c r="X211" s="233" t="s">
        <v>117</v>
      </c>
      <c r="Y211" s="214"/>
      <c r="Z211" s="214"/>
      <c r="AA211" s="214"/>
      <c r="AB211" s="214"/>
      <c r="AC211" s="214"/>
      <c r="AD211" s="214"/>
      <c r="AE211" s="214"/>
      <c r="AF211" s="214"/>
      <c r="AG211" s="214" t="s">
        <v>118</v>
      </c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1">
      <c r="A212" s="231"/>
      <c r="B212" s="232"/>
      <c r="C212" s="256" t="s">
        <v>43</v>
      </c>
      <c r="D212" s="234"/>
      <c r="E212" s="235">
        <v>1</v>
      </c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14"/>
      <c r="Z212" s="214"/>
      <c r="AA212" s="214"/>
      <c r="AB212" s="214"/>
      <c r="AC212" s="214"/>
      <c r="AD212" s="214"/>
      <c r="AE212" s="214"/>
      <c r="AF212" s="214"/>
      <c r="AG212" s="214" t="s">
        <v>120</v>
      </c>
      <c r="AH212" s="214">
        <v>0</v>
      </c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>
      <c r="A213" s="237" t="s">
        <v>111</v>
      </c>
      <c r="B213" s="238" t="s">
        <v>81</v>
      </c>
      <c r="C213" s="254" t="s">
        <v>82</v>
      </c>
      <c r="D213" s="239"/>
      <c r="E213" s="240"/>
      <c r="F213" s="241"/>
      <c r="G213" s="241">
        <f>SUMIF(AG214:AG236,"&lt;&gt;NOR",G214:G236)</f>
        <v>0</v>
      </c>
      <c r="H213" s="241"/>
      <c r="I213" s="241">
        <f>SUM(I214:I236)</f>
        <v>0</v>
      </c>
      <c r="J213" s="241"/>
      <c r="K213" s="241">
        <f>SUM(K214:K236)</f>
        <v>0</v>
      </c>
      <c r="L213" s="241"/>
      <c r="M213" s="241">
        <f>SUM(M214:M236)</f>
        <v>0</v>
      </c>
      <c r="N213" s="241"/>
      <c r="O213" s="241">
        <f>SUM(O214:O236)</f>
        <v>0</v>
      </c>
      <c r="P213" s="241"/>
      <c r="Q213" s="241">
        <f>SUM(Q214:Q236)</f>
        <v>0</v>
      </c>
      <c r="R213" s="241"/>
      <c r="S213" s="241"/>
      <c r="T213" s="242"/>
      <c r="U213" s="236"/>
      <c r="V213" s="236">
        <f>SUM(V214:V236)</f>
        <v>18.559999999999999</v>
      </c>
      <c r="W213" s="236"/>
      <c r="X213" s="236"/>
      <c r="AG213" t="s">
        <v>112</v>
      </c>
    </row>
    <row r="214" spans="1:60" outlineLevel="1">
      <c r="A214" s="243">
        <v>48</v>
      </c>
      <c r="B214" s="244" t="s">
        <v>340</v>
      </c>
      <c r="C214" s="255" t="s">
        <v>341</v>
      </c>
      <c r="D214" s="245" t="s">
        <v>144</v>
      </c>
      <c r="E214" s="246">
        <v>10.855</v>
      </c>
      <c r="F214" s="247"/>
      <c r="G214" s="248">
        <f>ROUND(E214*F214,2)</f>
        <v>0</v>
      </c>
      <c r="H214" s="247"/>
      <c r="I214" s="248">
        <f>ROUND(E214*H214,2)</f>
        <v>0</v>
      </c>
      <c r="J214" s="247"/>
      <c r="K214" s="248">
        <f>ROUND(E214*J214,2)</f>
        <v>0</v>
      </c>
      <c r="L214" s="248">
        <v>21</v>
      </c>
      <c r="M214" s="248">
        <f>G214*(1+L214/100)</f>
        <v>0</v>
      </c>
      <c r="N214" s="248">
        <v>0</v>
      </c>
      <c r="O214" s="248">
        <f>ROUND(E214*N214,2)</f>
        <v>0</v>
      </c>
      <c r="P214" s="248">
        <v>0</v>
      </c>
      <c r="Q214" s="248">
        <f>ROUND(E214*P214,2)</f>
        <v>0</v>
      </c>
      <c r="R214" s="248"/>
      <c r="S214" s="248" t="s">
        <v>116</v>
      </c>
      <c r="T214" s="249" t="s">
        <v>116</v>
      </c>
      <c r="U214" s="233">
        <v>0.28000000000000003</v>
      </c>
      <c r="V214" s="233">
        <f>ROUND(E214*U214,2)</f>
        <v>3.04</v>
      </c>
      <c r="W214" s="233"/>
      <c r="X214" s="233" t="s">
        <v>117</v>
      </c>
      <c r="Y214" s="214"/>
      <c r="Z214" s="214"/>
      <c r="AA214" s="214"/>
      <c r="AB214" s="214"/>
      <c r="AC214" s="214"/>
      <c r="AD214" s="214"/>
      <c r="AE214" s="214"/>
      <c r="AF214" s="214"/>
      <c r="AG214" s="214" t="s">
        <v>118</v>
      </c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1">
      <c r="A215" s="231"/>
      <c r="B215" s="232"/>
      <c r="C215" s="257" t="s">
        <v>342</v>
      </c>
      <c r="D215" s="250"/>
      <c r="E215" s="250"/>
      <c r="F215" s="250"/>
      <c r="G215" s="250"/>
      <c r="H215" s="233"/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14"/>
      <c r="Z215" s="214"/>
      <c r="AA215" s="214"/>
      <c r="AB215" s="214"/>
      <c r="AC215" s="214"/>
      <c r="AD215" s="214"/>
      <c r="AE215" s="214"/>
      <c r="AF215" s="214"/>
      <c r="AG215" s="214" t="s">
        <v>125</v>
      </c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1">
      <c r="A216" s="231"/>
      <c r="B216" s="232"/>
      <c r="C216" s="258" t="s">
        <v>343</v>
      </c>
      <c r="D216" s="251"/>
      <c r="E216" s="251"/>
      <c r="F216" s="251"/>
      <c r="G216" s="251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14"/>
      <c r="Z216" s="214"/>
      <c r="AA216" s="214"/>
      <c r="AB216" s="214"/>
      <c r="AC216" s="214"/>
      <c r="AD216" s="214"/>
      <c r="AE216" s="214"/>
      <c r="AF216" s="214"/>
      <c r="AG216" s="214" t="s">
        <v>125</v>
      </c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ht="22.5" outlineLevel="1">
      <c r="A217" s="231"/>
      <c r="B217" s="232"/>
      <c r="C217" s="258" t="s">
        <v>344</v>
      </c>
      <c r="D217" s="251"/>
      <c r="E217" s="251"/>
      <c r="F217" s="251"/>
      <c r="G217" s="251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14"/>
      <c r="Z217" s="214"/>
      <c r="AA217" s="214"/>
      <c r="AB217" s="214"/>
      <c r="AC217" s="214"/>
      <c r="AD217" s="214"/>
      <c r="AE217" s="214"/>
      <c r="AF217" s="214"/>
      <c r="AG217" s="214" t="s">
        <v>125</v>
      </c>
      <c r="AH217" s="214"/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52" t="str">
        <f>C217</f>
        <v>- při vodorovné dopravě po vodě : vyložení na hromady na suchu nebo na přeložení na dopravní prostředek na suchu do 15 m vodorovně a současně do 4 m svisle,</v>
      </c>
      <c r="BB217" s="214"/>
      <c r="BC217" s="214"/>
      <c r="BD217" s="214"/>
      <c r="BE217" s="214"/>
      <c r="BF217" s="214"/>
      <c r="BG217" s="214"/>
      <c r="BH217" s="214"/>
    </row>
    <row r="218" spans="1:60" outlineLevel="1">
      <c r="A218" s="231"/>
      <c r="B218" s="232"/>
      <c r="C218" s="258" t="s">
        <v>345</v>
      </c>
      <c r="D218" s="251"/>
      <c r="E218" s="251"/>
      <c r="F218" s="251"/>
      <c r="G218" s="251"/>
      <c r="H218" s="233"/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14"/>
      <c r="Z218" s="214"/>
      <c r="AA218" s="214"/>
      <c r="AB218" s="214"/>
      <c r="AC218" s="214"/>
      <c r="AD218" s="214"/>
      <c r="AE218" s="214"/>
      <c r="AF218" s="214"/>
      <c r="AG218" s="214" t="s">
        <v>125</v>
      </c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outlineLevel="1">
      <c r="A219" s="231"/>
      <c r="B219" s="232"/>
      <c r="C219" s="256" t="s">
        <v>346</v>
      </c>
      <c r="D219" s="234"/>
      <c r="E219" s="235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14"/>
      <c r="Z219" s="214"/>
      <c r="AA219" s="214"/>
      <c r="AB219" s="214"/>
      <c r="AC219" s="214"/>
      <c r="AD219" s="214"/>
      <c r="AE219" s="214"/>
      <c r="AF219" s="214"/>
      <c r="AG219" s="214" t="s">
        <v>120</v>
      </c>
      <c r="AH219" s="214">
        <v>0</v>
      </c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1">
      <c r="A220" s="231"/>
      <c r="B220" s="232"/>
      <c r="C220" s="256" t="s">
        <v>347</v>
      </c>
      <c r="D220" s="234"/>
      <c r="E220" s="235">
        <v>10.855</v>
      </c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14"/>
      <c r="Z220" s="214"/>
      <c r="AA220" s="214"/>
      <c r="AB220" s="214"/>
      <c r="AC220" s="214"/>
      <c r="AD220" s="214"/>
      <c r="AE220" s="214"/>
      <c r="AF220" s="214"/>
      <c r="AG220" s="214" t="s">
        <v>120</v>
      </c>
      <c r="AH220" s="214">
        <v>0</v>
      </c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1">
      <c r="A221" s="243">
        <v>49</v>
      </c>
      <c r="B221" s="244" t="s">
        <v>348</v>
      </c>
      <c r="C221" s="255" t="s">
        <v>349</v>
      </c>
      <c r="D221" s="245" t="s">
        <v>144</v>
      </c>
      <c r="E221" s="246">
        <v>10.855</v>
      </c>
      <c r="F221" s="247"/>
      <c r="G221" s="248">
        <f>ROUND(E221*F221,2)</f>
        <v>0</v>
      </c>
      <c r="H221" s="247"/>
      <c r="I221" s="248">
        <f>ROUND(E221*H221,2)</f>
        <v>0</v>
      </c>
      <c r="J221" s="247"/>
      <c r="K221" s="248">
        <f>ROUND(E221*J221,2)</f>
        <v>0</v>
      </c>
      <c r="L221" s="248">
        <v>21</v>
      </c>
      <c r="M221" s="248">
        <f>G221*(1+L221/100)</f>
        <v>0</v>
      </c>
      <c r="N221" s="248">
        <v>0</v>
      </c>
      <c r="O221" s="248">
        <f>ROUND(E221*N221,2)</f>
        <v>0</v>
      </c>
      <c r="P221" s="248">
        <v>0</v>
      </c>
      <c r="Q221" s="248">
        <f>ROUND(E221*P221,2)</f>
        <v>0</v>
      </c>
      <c r="R221" s="248"/>
      <c r="S221" s="248" t="s">
        <v>116</v>
      </c>
      <c r="T221" s="249" t="s">
        <v>116</v>
      </c>
      <c r="U221" s="233">
        <v>0.49</v>
      </c>
      <c r="V221" s="233">
        <f>ROUND(E221*U221,2)</f>
        <v>5.32</v>
      </c>
      <c r="W221" s="233"/>
      <c r="X221" s="233" t="s">
        <v>117</v>
      </c>
      <c r="Y221" s="214"/>
      <c r="Z221" s="214"/>
      <c r="AA221" s="214"/>
      <c r="AB221" s="214"/>
      <c r="AC221" s="214"/>
      <c r="AD221" s="214"/>
      <c r="AE221" s="214"/>
      <c r="AF221" s="214"/>
      <c r="AG221" s="214" t="s">
        <v>118</v>
      </c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1">
      <c r="A222" s="231"/>
      <c r="B222" s="232"/>
      <c r="C222" s="257" t="s">
        <v>350</v>
      </c>
      <c r="D222" s="250"/>
      <c r="E222" s="250"/>
      <c r="F222" s="250"/>
      <c r="G222" s="250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14"/>
      <c r="Z222" s="214"/>
      <c r="AA222" s="214"/>
      <c r="AB222" s="214"/>
      <c r="AC222" s="214"/>
      <c r="AD222" s="214"/>
      <c r="AE222" s="214"/>
      <c r="AF222" s="214"/>
      <c r="AG222" s="214" t="s">
        <v>125</v>
      </c>
      <c r="AH222" s="214"/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outlineLevel="1">
      <c r="A223" s="231"/>
      <c r="B223" s="232"/>
      <c r="C223" s="256" t="s">
        <v>351</v>
      </c>
      <c r="D223" s="234"/>
      <c r="E223" s="235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14"/>
      <c r="Z223" s="214"/>
      <c r="AA223" s="214"/>
      <c r="AB223" s="214"/>
      <c r="AC223" s="214"/>
      <c r="AD223" s="214"/>
      <c r="AE223" s="214"/>
      <c r="AF223" s="214"/>
      <c r="AG223" s="214" t="s">
        <v>120</v>
      </c>
      <c r="AH223" s="214">
        <v>0</v>
      </c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1">
      <c r="A224" s="231"/>
      <c r="B224" s="232"/>
      <c r="C224" s="256" t="s">
        <v>346</v>
      </c>
      <c r="D224" s="234"/>
      <c r="E224" s="235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14"/>
      <c r="Z224" s="214"/>
      <c r="AA224" s="214"/>
      <c r="AB224" s="214"/>
      <c r="AC224" s="214"/>
      <c r="AD224" s="214"/>
      <c r="AE224" s="214"/>
      <c r="AF224" s="214"/>
      <c r="AG224" s="214" t="s">
        <v>120</v>
      </c>
      <c r="AH224" s="214"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1">
      <c r="A225" s="231"/>
      <c r="B225" s="232"/>
      <c r="C225" s="256" t="s">
        <v>347</v>
      </c>
      <c r="D225" s="234"/>
      <c r="E225" s="235">
        <v>10.855</v>
      </c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14"/>
      <c r="Z225" s="214"/>
      <c r="AA225" s="214"/>
      <c r="AB225" s="214"/>
      <c r="AC225" s="214"/>
      <c r="AD225" s="214"/>
      <c r="AE225" s="214"/>
      <c r="AF225" s="214"/>
      <c r="AG225" s="214" t="s">
        <v>120</v>
      </c>
      <c r="AH225" s="214"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1">
      <c r="A226" s="243">
        <v>50</v>
      </c>
      <c r="B226" s="244" t="s">
        <v>352</v>
      </c>
      <c r="C226" s="255" t="s">
        <v>353</v>
      </c>
      <c r="D226" s="245" t="s">
        <v>144</v>
      </c>
      <c r="E226" s="246">
        <v>151.97</v>
      </c>
      <c r="F226" s="247"/>
      <c r="G226" s="248">
        <f>ROUND(E226*F226,2)</f>
        <v>0</v>
      </c>
      <c r="H226" s="247"/>
      <c r="I226" s="248">
        <f>ROUND(E226*H226,2)</f>
        <v>0</v>
      </c>
      <c r="J226" s="247"/>
      <c r="K226" s="248">
        <f>ROUND(E226*J226,2)</f>
        <v>0</v>
      </c>
      <c r="L226" s="248">
        <v>21</v>
      </c>
      <c r="M226" s="248">
        <f>G226*(1+L226/100)</f>
        <v>0</v>
      </c>
      <c r="N226" s="248">
        <v>0</v>
      </c>
      <c r="O226" s="248">
        <f>ROUND(E226*N226,2)</f>
        <v>0</v>
      </c>
      <c r="P226" s="248">
        <v>0</v>
      </c>
      <c r="Q226" s="248">
        <f>ROUND(E226*P226,2)</f>
        <v>0</v>
      </c>
      <c r="R226" s="248"/>
      <c r="S226" s="248" t="s">
        <v>116</v>
      </c>
      <c r="T226" s="249" t="s">
        <v>116</v>
      </c>
      <c r="U226" s="233">
        <v>0</v>
      </c>
      <c r="V226" s="233">
        <f>ROUND(E226*U226,2)</f>
        <v>0</v>
      </c>
      <c r="W226" s="233"/>
      <c r="X226" s="233" t="s">
        <v>117</v>
      </c>
      <c r="Y226" s="214"/>
      <c r="Z226" s="214"/>
      <c r="AA226" s="214"/>
      <c r="AB226" s="214"/>
      <c r="AC226" s="214"/>
      <c r="AD226" s="214"/>
      <c r="AE226" s="214"/>
      <c r="AF226" s="214"/>
      <c r="AG226" s="214" t="s">
        <v>118</v>
      </c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ht="22.5" outlineLevel="1">
      <c r="A227" s="231"/>
      <c r="B227" s="232"/>
      <c r="C227" s="256" t="s">
        <v>354</v>
      </c>
      <c r="D227" s="234"/>
      <c r="E227" s="235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14"/>
      <c r="Z227" s="214"/>
      <c r="AA227" s="214"/>
      <c r="AB227" s="214"/>
      <c r="AC227" s="214"/>
      <c r="AD227" s="214"/>
      <c r="AE227" s="214"/>
      <c r="AF227" s="214"/>
      <c r="AG227" s="214" t="s">
        <v>120</v>
      </c>
      <c r="AH227" s="214">
        <v>0</v>
      </c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1">
      <c r="A228" s="231"/>
      <c r="B228" s="232"/>
      <c r="C228" s="256" t="s">
        <v>346</v>
      </c>
      <c r="D228" s="234"/>
      <c r="E228" s="235"/>
      <c r="F228" s="233"/>
      <c r="G228" s="233"/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14"/>
      <c r="Z228" s="214"/>
      <c r="AA228" s="214"/>
      <c r="AB228" s="214"/>
      <c r="AC228" s="214"/>
      <c r="AD228" s="214"/>
      <c r="AE228" s="214"/>
      <c r="AF228" s="214"/>
      <c r="AG228" s="214" t="s">
        <v>120</v>
      </c>
      <c r="AH228" s="214">
        <v>0</v>
      </c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1">
      <c r="A229" s="231"/>
      <c r="B229" s="232"/>
      <c r="C229" s="256" t="s">
        <v>355</v>
      </c>
      <c r="D229" s="234"/>
      <c r="E229" s="235">
        <v>151.97</v>
      </c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14"/>
      <c r="Z229" s="214"/>
      <c r="AA229" s="214"/>
      <c r="AB229" s="214"/>
      <c r="AC229" s="214"/>
      <c r="AD229" s="214"/>
      <c r="AE229" s="214"/>
      <c r="AF229" s="214"/>
      <c r="AG229" s="214" t="s">
        <v>120</v>
      </c>
      <c r="AH229" s="214">
        <v>0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1">
      <c r="A230" s="243">
        <v>51</v>
      </c>
      <c r="B230" s="244" t="s">
        <v>356</v>
      </c>
      <c r="C230" s="255" t="s">
        <v>357</v>
      </c>
      <c r="D230" s="245" t="s">
        <v>144</v>
      </c>
      <c r="E230" s="246">
        <v>10.855</v>
      </c>
      <c r="F230" s="247"/>
      <c r="G230" s="248">
        <f>ROUND(E230*F230,2)</f>
        <v>0</v>
      </c>
      <c r="H230" s="247"/>
      <c r="I230" s="248">
        <f>ROUND(E230*H230,2)</f>
        <v>0</v>
      </c>
      <c r="J230" s="247"/>
      <c r="K230" s="248">
        <f>ROUND(E230*J230,2)</f>
        <v>0</v>
      </c>
      <c r="L230" s="248">
        <v>21</v>
      </c>
      <c r="M230" s="248">
        <f>G230*(1+L230/100)</f>
        <v>0</v>
      </c>
      <c r="N230" s="248">
        <v>0</v>
      </c>
      <c r="O230" s="248">
        <f>ROUND(E230*N230,2)</f>
        <v>0</v>
      </c>
      <c r="P230" s="248">
        <v>0</v>
      </c>
      <c r="Q230" s="248">
        <f>ROUND(E230*P230,2)</f>
        <v>0</v>
      </c>
      <c r="R230" s="248"/>
      <c r="S230" s="248" t="s">
        <v>116</v>
      </c>
      <c r="T230" s="249" t="s">
        <v>116</v>
      </c>
      <c r="U230" s="233">
        <v>0.94</v>
      </c>
      <c r="V230" s="233">
        <f>ROUND(E230*U230,2)</f>
        <v>10.199999999999999</v>
      </c>
      <c r="W230" s="233"/>
      <c r="X230" s="233" t="s">
        <v>117</v>
      </c>
      <c r="Y230" s="214"/>
      <c r="Z230" s="214"/>
      <c r="AA230" s="214"/>
      <c r="AB230" s="214"/>
      <c r="AC230" s="214"/>
      <c r="AD230" s="214"/>
      <c r="AE230" s="214"/>
      <c r="AF230" s="214"/>
      <c r="AG230" s="214" t="s">
        <v>118</v>
      </c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outlineLevel="1">
      <c r="A231" s="231"/>
      <c r="B231" s="232"/>
      <c r="C231" s="256" t="s">
        <v>358</v>
      </c>
      <c r="D231" s="234"/>
      <c r="E231" s="235"/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14"/>
      <c r="Z231" s="214"/>
      <c r="AA231" s="214"/>
      <c r="AB231" s="214"/>
      <c r="AC231" s="214"/>
      <c r="AD231" s="214"/>
      <c r="AE231" s="214"/>
      <c r="AF231" s="214"/>
      <c r="AG231" s="214" t="s">
        <v>120</v>
      </c>
      <c r="AH231" s="214">
        <v>0</v>
      </c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1">
      <c r="A232" s="231"/>
      <c r="B232" s="232"/>
      <c r="C232" s="256" t="s">
        <v>346</v>
      </c>
      <c r="D232" s="234"/>
      <c r="E232" s="235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14"/>
      <c r="Z232" s="214"/>
      <c r="AA232" s="214"/>
      <c r="AB232" s="214"/>
      <c r="AC232" s="214"/>
      <c r="AD232" s="214"/>
      <c r="AE232" s="214"/>
      <c r="AF232" s="214"/>
      <c r="AG232" s="214" t="s">
        <v>120</v>
      </c>
      <c r="AH232" s="214">
        <v>0</v>
      </c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outlineLevel="1">
      <c r="A233" s="231"/>
      <c r="B233" s="232"/>
      <c r="C233" s="256" t="s">
        <v>347</v>
      </c>
      <c r="D233" s="234"/>
      <c r="E233" s="235">
        <v>10.855</v>
      </c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14"/>
      <c r="Z233" s="214"/>
      <c r="AA233" s="214"/>
      <c r="AB233" s="214"/>
      <c r="AC233" s="214"/>
      <c r="AD233" s="214"/>
      <c r="AE233" s="214"/>
      <c r="AF233" s="214"/>
      <c r="AG233" s="214" t="s">
        <v>120</v>
      </c>
      <c r="AH233" s="214">
        <v>0</v>
      </c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4"/>
      <c r="BB233" s="214"/>
      <c r="BC233" s="214"/>
      <c r="BD233" s="214"/>
      <c r="BE233" s="214"/>
      <c r="BF233" s="214"/>
      <c r="BG233" s="214"/>
      <c r="BH233" s="214"/>
    </row>
    <row r="234" spans="1:60" outlineLevel="1">
      <c r="A234" s="243">
        <v>52</v>
      </c>
      <c r="B234" s="244" t="s">
        <v>359</v>
      </c>
      <c r="C234" s="255" t="s">
        <v>360</v>
      </c>
      <c r="D234" s="245" t="s">
        <v>144</v>
      </c>
      <c r="E234" s="246">
        <v>10.855</v>
      </c>
      <c r="F234" s="247"/>
      <c r="G234" s="248">
        <f>ROUND(E234*F234,2)</f>
        <v>0</v>
      </c>
      <c r="H234" s="247"/>
      <c r="I234" s="248">
        <f>ROUND(E234*H234,2)</f>
        <v>0</v>
      </c>
      <c r="J234" s="247"/>
      <c r="K234" s="248">
        <f>ROUND(E234*J234,2)</f>
        <v>0</v>
      </c>
      <c r="L234" s="248">
        <v>21</v>
      </c>
      <c r="M234" s="248">
        <f>G234*(1+L234/100)</f>
        <v>0</v>
      </c>
      <c r="N234" s="248">
        <v>0</v>
      </c>
      <c r="O234" s="248">
        <f>ROUND(E234*N234,2)</f>
        <v>0</v>
      </c>
      <c r="P234" s="248">
        <v>0</v>
      </c>
      <c r="Q234" s="248">
        <f>ROUND(E234*P234,2)</f>
        <v>0</v>
      </c>
      <c r="R234" s="248"/>
      <c r="S234" s="248" t="s">
        <v>116</v>
      </c>
      <c r="T234" s="249" t="s">
        <v>116</v>
      </c>
      <c r="U234" s="233">
        <v>0</v>
      </c>
      <c r="V234" s="233">
        <f>ROUND(E234*U234,2)</f>
        <v>0</v>
      </c>
      <c r="W234" s="233"/>
      <c r="X234" s="233" t="s">
        <v>117</v>
      </c>
      <c r="Y234" s="214"/>
      <c r="Z234" s="214"/>
      <c r="AA234" s="214"/>
      <c r="AB234" s="214"/>
      <c r="AC234" s="214"/>
      <c r="AD234" s="214"/>
      <c r="AE234" s="214"/>
      <c r="AF234" s="214"/>
      <c r="AG234" s="214" t="s">
        <v>118</v>
      </c>
      <c r="AH234" s="214"/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outlineLevel="1">
      <c r="A235" s="231"/>
      <c r="B235" s="232"/>
      <c r="C235" s="256" t="s">
        <v>346</v>
      </c>
      <c r="D235" s="234"/>
      <c r="E235" s="235"/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14"/>
      <c r="Z235" s="214"/>
      <c r="AA235" s="214"/>
      <c r="AB235" s="214"/>
      <c r="AC235" s="214"/>
      <c r="AD235" s="214"/>
      <c r="AE235" s="214"/>
      <c r="AF235" s="214"/>
      <c r="AG235" s="214" t="s">
        <v>120</v>
      </c>
      <c r="AH235" s="214">
        <v>0</v>
      </c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outlineLevel="1">
      <c r="A236" s="231"/>
      <c r="B236" s="232"/>
      <c r="C236" s="256" t="s">
        <v>347</v>
      </c>
      <c r="D236" s="234"/>
      <c r="E236" s="235">
        <v>10.855</v>
      </c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14"/>
      <c r="Z236" s="214"/>
      <c r="AA236" s="214"/>
      <c r="AB236" s="214"/>
      <c r="AC236" s="214"/>
      <c r="AD236" s="214"/>
      <c r="AE236" s="214"/>
      <c r="AF236" s="214"/>
      <c r="AG236" s="214" t="s">
        <v>120</v>
      </c>
      <c r="AH236" s="214">
        <v>0</v>
      </c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</row>
    <row r="237" spans="1:60">
      <c r="A237" s="237" t="s">
        <v>111</v>
      </c>
      <c r="B237" s="238" t="s">
        <v>84</v>
      </c>
      <c r="C237" s="254" t="s">
        <v>29</v>
      </c>
      <c r="D237" s="239"/>
      <c r="E237" s="240"/>
      <c r="F237" s="241"/>
      <c r="G237" s="241">
        <f>SUMIF(AG238:AG241,"&lt;&gt;NOR",G238:G241)</f>
        <v>0</v>
      </c>
      <c r="H237" s="241"/>
      <c r="I237" s="241">
        <f>SUM(I238:I241)</f>
        <v>0</v>
      </c>
      <c r="J237" s="241"/>
      <c r="K237" s="241">
        <f>SUM(K238:K241)</f>
        <v>0</v>
      </c>
      <c r="L237" s="241"/>
      <c r="M237" s="241">
        <f>SUM(M238:M241)</f>
        <v>0</v>
      </c>
      <c r="N237" s="241"/>
      <c r="O237" s="241">
        <f>SUM(O238:O241)</f>
        <v>0</v>
      </c>
      <c r="P237" s="241"/>
      <c r="Q237" s="241">
        <f>SUM(Q238:Q241)</f>
        <v>0</v>
      </c>
      <c r="R237" s="241"/>
      <c r="S237" s="241"/>
      <c r="T237" s="242"/>
      <c r="U237" s="236"/>
      <c r="V237" s="236">
        <f>SUM(V238:V241)</f>
        <v>0</v>
      </c>
      <c r="W237" s="236"/>
      <c r="X237" s="236"/>
      <c r="AG237" t="s">
        <v>112</v>
      </c>
    </row>
    <row r="238" spans="1:60" outlineLevel="1">
      <c r="A238" s="243">
        <v>53</v>
      </c>
      <c r="B238" s="244" t="s">
        <v>361</v>
      </c>
      <c r="C238" s="255" t="s">
        <v>362</v>
      </c>
      <c r="D238" s="245" t="s">
        <v>0</v>
      </c>
      <c r="E238" s="246">
        <v>1</v>
      </c>
      <c r="F238" s="247"/>
      <c r="G238" s="248">
        <f>ROUND(E238*F238,2)</f>
        <v>0</v>
      </c>
      <c r="H238" s="247"/>
      <c r="I238" s="248">
        <f>ROUND(E238*H238,2)</f>
        <v>0</v>
      </c>
      <c r="J238" s="247"/>
      <c r="K238" s="248">
        <f>ROUND(E238*J238,2)</f>
        <v>0</v>
      </c>
      <c r="L238" s="248">
        <v>21</v>
      </c>
      <c r="M238" s="248">
        <f>G238*(1+L238/100)</f>
        <v>0</v>
      </c>
      <c r="N238" s="248">
        <v>0</v>
      </c>
      <c r="O238" s="248">
        <f>ROUND(E238*N238,2)</f>
        <v>0</v>
      </c>
      <c r="P238" s="248">
        <v>0</v>
      </c>
      <c r="Q238" s="248">
        <f>ROUND(E238*P238,2)</f>
        <v>0</v>
      </c>
      <c r="R238" s="248"/>
      <c r="S238" s="248" t="s">
        <v>116</v>
      </c>
      <c r="T238" s="249" t="s">
        <v>130</v>
      </c>
      <c r="U238" s="233">
        <v>0</v>
      </c>
      <c r="V238" s="233">
        <f>ROUND(E238*U238,2)</f>
        <v>0</v>
      </c>
      <c r="W238" s="233"/>
      <c r="X238" s="233" t="s">
        <v>363</v>
      </c>
      <c r="Y238" s="214"/>
      <c r="Z238" s="214"/>
      <c r="AA238" s="214"/>
      <c r="AB238" s="214"/>
      <c r="AC238" s="214"/>
      <c r="AD238" s="214"/>
      <c r="AE238" s="214"/>
      <c r="AF238" s="214"/>
      <c r="AG238" s="214" t="s">
        <v>364</v>
      </c>
      <c r="AH238" s="214"/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outlineLevel="1">
      <c r="A239" s="231"/>
      <c r="B239" s="232"/>
      <c r="C239" s="256" t="s">
        <v>43</v>
      </c>
      <c r="D239" s="234"/>
      <c r="E239" s="235">
        <v>1</v>
      </c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14"/>
      <c r="Z239" s="214"/>
      <c r="AA239" s="214"/>
      <c r="AB239" s="214"/>
      <c r="AC239" s="214"/>
      <c r="AD239" s="214"/>
      <c r="AE239" s="214"/>
      <c r="AF239" s="214"/>
      <c r="AG239" s="214" t="s">
        <v>120</v>
      </c>
      <c r="AH239" s="214">
        <v>0</v>
      </c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</row>
    <row r="240" spans="1:60" outlineLevel="1">
      <c r="A240" s="243">
        <v>54</v>
      </c>
      <c r="B240" s="244" t="s">
        <v>365</v>
      </c>
      <c r="C240" s="255" t="s">
        <v>366</v>
      </c>
      <c r="D240" s="245" t="s">
        <v>0</v>
      </c>
      <c r="E240" s="246">
        <v>1</v>
      </c>
      <c r="F240" s="247"/>
      <c r="G240" s="248">
        <f>ROUND(E240*F240,2)</f>
        <v>0</v>
      </c>
      <c r="H240" s="247"/>
      <c r="I240" s="248">
        <f>ROUND(E240*H240,2)</f>
        <v>0</v>
      </c>
      <c r="J240" s="247"/>
      <c r="K240" s="248">
        <f>ROUND(E240*J240,2)</f>
        <v>0</v>
      </c>
      <c r="L240" s="248">
        <v>21</v>
      </c>
      <c r="M240" s="248">
        <f>G240*(1+L240/100)</f>
        <v>0</v>
      </c>
      <c r="N240" s="248">
        <v>0</v>
      </c>
      <c r="O240" s="248">
        <f>ROUND(E240*N240,2)</f>
        <v>0</v>
      </c>
      <c r="P240" s="248">
        <v>0</v>
      </c>
      <c r="Q240" s="248">
        <f>ROUND(E240*P240,2)</f>
        <v>0</v>
      </c>
      <c r="R240" s="248"/>
      <c r="S240" s="248" t="s">
        <v>238</v>
      </c>
      <c r="T240" s="249" t="s">
        <v>130</v>
      </c>
      <c r="U240" s="233">
        <v>0</v>
      </c>
      <c r="V240" s="233">
        <f>ROUND(E240*U240,2)</f>
        <v>0</v>
      </c>
      <c r="W240" s="233"/>
      <c r="X240" s="233" t="s">
        <v>363</v>
      </c>
      <c r="Y240" s="214"/>
      <c r="Z240" s="214"/>
      <c r="AA240" s="214"/>
      <c r="AB240" s="214"/>
      <c r="AC240" s="214"/>
      <c r="AD240" s="214"/>
      <c r="AE240" s="214"/>
      <c r="AF240" s="214"/>
      <c r="AG240" s="214" t="s">
        <v>364</v>
      </c>
      <c r="AH240" s="214"/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</row>
    <row r="241" spans="1:60" outlineLevel="1">
      <c r="A241" s="231"/>
      <c r="B241" s="232"/>
      <c r="C241" s="256" t="s">
        <v>43</v>
      </c>
      <c r="D241" s="234"/>
      <c r="E241" s="235">
        <v>1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14"/>
      <c r="Z241" s="214"/>
      <c r="AA241" s="214"/>
      <c r="AB241" s="214"/>
      <c r="AC241" s="214"/>
      <c r="AD241" s="214"/>
      <c r="AE241" s="214"/>
      <c r="AF241" s="214"/>
      <c r="AG241" s="214" t="s">
        <v>120</v>
      </c>
      <c r="AH241" s="214"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>
      <c r="A242" s="3"/>
      <c r="B242" s="4"/>
      <c r="C242" s="259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AE242">
        <v>15</v>
      </c>
      <c r="AF242">
        <v>21</v>
      </c>
      <c r="AG242" t="s">
        <v>98</v>
      </c>
    </row>
    <row r="243" spans="1:60">
      <c r="A243" s="217"/>
      <c r="B243" s="218" t="s">
        <v>31</v>
      </c>
      <c r="C243" s="260"/>
      <c r="D243" s="219"/>
      <c r="E243" s="220"/>
      <c r="F243" s="220"/>
      <c r="G243" s="253">
        <f>G8+G16+G29+G71+G82+G118+G124+G159+G183+G206+G213+G237</f>
        <v>0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AE243">
        <f>SUMIF(L7:L241,AE242,G7:G241)</f>
        <v>0</v>
      </c>
      <c r="AF243">
        <f>SUMIF(L7:L241,AF242,G7:G241)</f>
        <v>0</v>
      </c>
      <c r="AG243" t="s">
        <v>367</v>
      </c>
    </row>
    <row r="244" spans="1:60">
      <c r="A244" s="3"/>
      <c r="B244" s="4"/>
      <c r="C244" s="259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60">
      <c r="A245" s="3"/>
      <c r="B245" s="4"/>
      <c r="C245" s="259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60">
      <c r="A246" s="221" t="s">
        <v>368</v>
      </c>
      <c r="B246" s="221"/>
      <c r="C246" s="261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60">
      <c r="A247" s="222"/>
      <c r="B247" s="223"/>
      <c r="C247" s="262"/>
      <c r="D247" s="223"/>
      <c r="E247" s="223"/>
      <c r="F247" s="223"/>
      <c r="G247" s="22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AG247" t="s">
        <v>369</v>
      </c>
    </row>
    <row r="248" spans="1:60">
      <c r="A248" s="225"/>
      <c r="B248" s="226"/>
      <c r="C248" s="263"/>
      <c r="D248" s="226"/>
      <c r="E248" s="226"/>
      <c r="F248" s="226"/>
      <c r="G248" s="22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60">
      <c r="A249" s="225"/>
      <c r="B249" s="226"/>
      <c r="C249" s="263"/>
      <c r="D249" s="226"/>
      <c r="E249" s="226"/>
      <c r="F249" s="226"/>
      <c r="G249" s="22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60">
      <c r="A250" s="225"/>
      <c r="B250" s="226"/>
      <c r="C250" s="263"/>
      <c r="D250" s="226"/>
      <c r="E250" s="226"/>
      <c r="F250" s="226"/>
      <c r="G250" s="22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60">
      <c r="A251" s="228"/>
      <c r="B251" s="229"/>
      <c r="C251" s="264"/>
      <c r="D251" s="229"/>
      <c r="E251" s="229"/>
      <c r="F251" s="229"/>
      <c r="G251" s="23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60">
      <c r="A252" s="3"/>
      <c r="B252" s="4"/>
      <c r="C252" s="259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60">
      <c r="C253" s="265"/>
      <c r="D253" s="10"/>
      <c r="AG253" t="s">
        <v>370</v>
      </c>
    </row>
    <row r="254" spans="1:60">
      <c r="D254" s="10"/>
    </row>
    <row r="255" spans="1:60">
      <c r="D255" s="10"/>
    </row>
    <row r="256" spans="1:60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8059" sheet="1"/>
  <mergeCells count="13">
    <mergeCell ref="C217:G217"/>
    <mergeCell ref="C218:G218"/>
    <mergeCell ref="C222:G222"/>
    <mergeCell ref="A1:G1"/>
    <mergeCell ref="C2:G2"/>
    <mergeCell ref="C3:G3"/>
    <mergeCell ref="C4:G4"/>
    <mergeCell ref="A246:C246"/>
    <mergeCell ref="A247:G251"/>
    <mergeCell ref="C13:G13"/>
    <mergeCell ref="C196:G196"/>
    <mergeCell ref="C215:G215"/>
    <mergeCell ref="C216:G216"/>
  </mergeCells>
  <pageMargins left="0.59055118110236204" right="0.196850393700787" top="0.78740157499999996" bottom="0.78740157499999996" header="0.3" footer="0.3"/>
  <pageSetup paperSize="9" orientation="landscape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2019-03-19T12:27:02Z</cp:lastPrinted>
  <dcterms:created xsi:type="dcterms:W3CDTF">2009-04-08T07:15:50Z</dcterms:created>
  <dcterms:modified xsi:type="dcterms:W3CDTF">2020-02-22T20:35:51Z</dcterms:modified>
</cp:coreProperties>
</file>